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10" lockStructure="1"/>
  <bookViews>
    <workbookView xWindow="240" yWindow="75" windowWidth="19320" windowHeight="7995" firstSheet="1" activeTab="1"/>
  </bookViews>
  <sheets>
    <sheet name="Demographics" sheetId="1" state="hidden" r:id="rId1"/>
    <sheet name="Summary" sheetId="4" r:id="rId2"/>
    <sheet name="Scenario 4" sheetId="5" r:id="rId3"/>
  </sheets>
  <definedNames>
    <definedName name="_xlnm.Print_Area" localSheetId="0">Demographics!$B$1:$M$30</definedName>
    <definedName name="_xlnm.Print_Area" localSheetId="2">'Scenario 4'!$B$2:$V$73</definedName>
  </definedNames>
  <calcPr calcId="145621"/>
</workbook>
</file>

<file path=xl/calcChain.xml><?xml version="1.0" encoding="utf-8"?>
<calcChain xmlns="http://schemas.openxmlformats.org/spreadsheetml/2006/main">
  <c r="D10" i="4" l="1"/>
  <c r="D12" i="4"/>
  <c r="D11" i="4"/>
  <c r="J17" i="5" l="1"/>
  <c r="M17" i="5"/>
  <c r="P17" i="5"/>
  <c r="R17" i="5"/>
  <c r="U17" i="5"/>
  <c r="J18" i="5"/>
  <c r="M18" i="5"/>
  <c r="P18" i="5"/>
  <c r="R18" i="5"/>
  <c r="U18" i="5"/>
  <c r="U42" i="5"/>
  <c r="R42" i="5"/>
  <c r="P42" i="5"/>
  <c r="M42" i="5"/>
  <c r="J42" i="5"/>
  <c r="U41" i="5"/>
  <c r="R41" i="5"/>
  <c r="P41" i="5"/>
  <c r="M41" i="5"/>
  <c r="J41" i="5"/>
  <c r="U40" i="5"/>
  <c r="R40" i="5"/>
  <c r="P40" i="5"/>
  <c r="M40" i="5"/>
  <c r="J40" i="5"/>
  <c r="U39" i="5"/>
  <c r="R39" i="5"/>
  <c r="P39" i="5"/>
  <c r="M39" i="5"/>
  <c r="J39" i="5"/>
  <c r="U38" i="5"/>
  <c r="R38" i="5"/>
  <c r="P38" i="5"/>
  <c r="M38" i="5"/>
  <c r="J38" i="5"/>
  <c r="U37" i="5"/>
  <c r="R37" i="5"/>
  <c r="P37" i="5"/>
  <c r="M37" i="5"/>
  <c r="J37" i="5"/>
  <c r="U36" i="5"/>
  <c r="R36" i="5"/>
  <c r="P36" i="5"/>
  <c r="M36" i="5"/>
  <c r="J36" i="5"/>
  <c r="U35" i="5"/>
  <c r="R35" i="5"/>
  <c r="P35" i="5"/>
  <c r="M35" i="5"/>
  <c r="J35" i="5"/>
  <c r="U34" i="5"/>
  <c r="R34" i="5"/>
  <c r="P34" i="5"/>
  <c r="M34" i="5"/>
  <c r="J34" i="5"/>
  <c r="U43" i="5"/>
  <c r="R43" i="5"/>
  <c r="P43" i="5"/>
  <c r="M43" i="5"/>
  <c r="J43" i="5"/>
  <c r="U33" i="5"/>
  <c r="R33" i="5"/>
  <c r="P33" i="5"/>
  <c r="M33" i="5"/>
  <c r="J33" i="5"/>
  <c r="U32" i="5"/>
  <c r="R32" i="5"/>
  <c r="P32" i="5"/>
  <c r="M32" i="5"/>
  <c r="J32" i="5"/>
  <c r="U31" i="5"/>
  <c r="R31" i="5"/>
  <c r="P31" i="5"/>
  <c r="M31" i="5"/>
  <c r="J31" i="5"/>
  <c r="U30" i="5"/>
  <c r="R30" i="5"/>
  <c r="P30" i="5"/>
  <c r="M30" i="5"/>
  <c r="J30" i="5"/>
  <c r="U29" i="5"/>
  <c r="R29" i="5"/>
  <c r="P29" i="5"/>
  <c r="M29" i="5"/>
  <c r="J29" i="5"/>
  <c r="U28" i="5"/>
  <c r="R28" i="5"/>
  <c r="P28" i="5"/>
  <c r="M28" i="5"/>
  <c r="J28" i="5"/>
  <c r="U27" i="5"/>
  <c r="R27" i="5"/>
  <c r="P27" i="5"/>
  <c r="M27" i="5"/>
  <c r="J27" i="5"/>
  <c r="U26" i="5"/>
  <c r="R26" i="5"/>
  <c r="P26" i="5"/>
  <c r="M26" i="5"/>
  <c r="J26" i="5"/>
  <c r="J44" i="5"/>
  <c r="M44" i="5"/>
  <c r="P44" i="5"/>
  <c r="R44" i="5"/>
  <c r="U44" i="5"/>
  <c r="J45" i="5"/>
  <c r="M45" i="5"/>
  <c r="P45" i="5"/>
  <c r="R45" i="5"/>
  <c r="U45" i="5"/>
  <c r="J46" i="5"/>
  <c r="M46" i="5"/>
  <c r="P46" i="5"/>
  <c r="R46" i="5"/>
  <c r="U46" i="5"/>
  <c r="J47" i="5"/>
  <c r="M47" i="5"/>
  <c r="P47" i="5"/>
  <c r="R47" i="5"/>
  <c r="U47" i="5"/>
  <c r="J48" i="5"/>
  <c r="M48" i="5"/>
  <c r="P48" i="5"/>
  <c r="R48" i="5"/>
  <c r="U48" i="5"/>
  <c r="J49" i="5"/>
  <c r="M49" i="5"/>
  <c r="P49" i="5"/>
  <c r="R49" i="5"/>
  <c r="U49" i="5"/>
  <c r="J50" i="5"/>
  <c r="M50" i="5"/>
  <c r="P50" i="5"/>
  <c r="R50" i="5"/>
  <c r="U50" i="5"/>
  <c r="J51" i="5"/>
  <c r="M51" i="5"/>
  <c r="P51" i="5"/>
  <c r="R51" i="5"/>
  <c r="U51" i="5"/>
  <c r="J52" i="5"/>
  <c r="M52" i="5"/>
  <c r="P52" i="5"/>
  <c r="R52" i="5"/>
  <c r="U52" i="5"/>
  <c r="G67" i="5"/>
  <c r="U65" i="5"/>
  <c r="R65" i="5"/>
  <c r="P65" i="5"/>
  <c r="M65" i="5"/>
  <c r="J65" i="5"/>
  <c r="U64" i="5"/>
  <c r="R64" i="5"/>
  <c r="P64" i="5"/>
  <c r="M64" i="5"/>
  <c r="J64" i="5"/>
  <c r="U63" i="5"/>
  <c r="R63" i="5"/>
  <c r="P63" i="5"/>
  <c r="M63" i="5"/>
  <c r="J63" i="5"/>
  <c r="U62" i="5"/>
  <c r="R62" i="5"/>
  <c r="P62" i="5"/>
  <c r="M62" i="5"/>
  <c r="J62" i="5"/>
  <c r="U61" i="5"/>
  <c r="R61" i="5"/>
  <c r="P61" i="5"/>
  <c r="M61" i="5"/>
  <c r="J61" i="5"/>
  <c r="U60" i="5"/>
  <c r="R60" i="5"/>
  <c r="P60" i="5"/>
  <c r="M60" i="5"/>
  <c r="J60" i="5"/>
  <c r="U59" i="5"/>
  <c r="R59" i="5"/>
  <c r="P59" i="5"/>
  <c r="M59" i="5"/>
  <c r="J59" i="5"/>
  <c r="U58" i="5"/>
  <c r="R58" i="5"/>
  <c r="P58" i="5"/>
  <c r="M58" i="5"/>
  <c r="J58" i="5"/>
  <c r="U57" i="5"/>
  <c r="R57" i="5"/>
  <c r="P57" i="5"/>
  <c r="M57" i="5"/>
  <c r="J57" i="5"/>
  <c r="U56" i="5"/>
  <c r="R56" i="5"/>
  <c r="P56" i="5"/>
  <c r="M56" i="5"/>
  <c r="J56" i="5"/>
  <c r="U55" i="5"/>
  <c r="R55" i="5"/>
  <c r="P55" i="5"/>
  <c r="M55" i="5"/>
  <c r="J55" i="5"/>
  <c r="U54" i="5"/>
  <c r="R54" i="5"/>
  <c r="P54" i="5"/>
  <c r="M54" i="5"/>
  <c r="J54" i="5"/>
  <c r="U53" i="5"/>
  <c r="R53" i="5"/>
  <c r="P53" i="5"/>
  <c r="M53" i="5"/>
  <c r="J53" i="5"/>
  <c r="U25" i="5"/>
  <c r="R25" i="5"/>
  <c r="P25" i="5"/>
  <c r="M25" i="5"/>
  <c r="J25" i="5"/>
  <c r="U24" i="5"/>
  <c r="R24" i="5"/>
  <c r="P24" i="5"/>
  <c r="M24" i="5"/>
  <c r="J24" i="5"/>
  <c r="U23" i="5"/>
  <c r="R23" i="5"/>
  <c r="P23" i="5"/>
  <c r="M23" i="5"/>
  <c r="J23" i="5"/>
  <c r="U22" i="5"/>
  <c r="R22" i="5"/>
  <c r="P22" i="5"/>
  <c r="M22" i="5"/>
  <c r="J22" i="5"/>
  <c r="U21" i="5"/>
  <c r="R21" i="5"/>
  <c r="P21" i="5"/>
  <c r="M21" i="5"/>
  <c r="J21" i="5"/>
  <c r="U20" i="5"/>
  <c r="R20" i="5"/>
  <c r="P20" i="5"/>
  <c r="M20" i="5"/>
  <c r="J20" i="5"/>
  <c r="U19" i="5"/>
  <c r="R19" i="5"/>
  <c r="P19" i="5"/>
  <c r="M19" i="5"/>
  <c r="J19" i="5"/>
  <c r="U16" i="5"/>
  <c r="R16" i="5"/>
  <c r="P16" i="5"/>
  <c r="M16" i="5"/>
  <c r="J16" i="5"/>
  <c r="U15" i="5"/>
  <c r="R15" i="5"/>
  <c r="P15" i="5"/>
  <c r="M15" i="5"/>
  <c r="J15" i="5"/>
  <c r="U14" i="5"/>
  <c r="R14" i="5"/>
  <c r="P14" i="5"/>
  <c r="M14" i="5"/>
  <c r="J14" i="5"/>
  <c r="U13" i="5"/>
  <c r="R13" i="5"/>
  <c r="P13" i="5"/>
  <c r="M13" i="5"/>
  <c r="J13" i="5"/>
  <c r="U12" i="5"/>
  <c r="R12" i="5"/>
  <c r="P12" i="5"/>
  <c r="M12" i="5"/>
  <c r="J12" i="5"/>
  <c r="U11" i="5"/>
  <c r="R11" i="5"/>
  <c r="P11" i="5"/>
  <c r="M11" i="5"/>
  <c r="J11" i="5"/>
  <c r="U10" i="5"/>
  <c r="R10" i="5"/>
  <c r="P10" i="5"/>
  <c r="M10" i="5"/>
  <c r="J10" i="5"/>
  <c r="U9" i="5"/>
  <c r="R9" i="5"/>
  <c r="P9" i="5"/>
  <c r="M9" i="5"/>
  <c r="J9" i="5"/>
  <c r="U8" i="5"/>
  <c r="R8" i="5"/>
  <c r="P8" i="5"/>
  <c r="M8" i="5"/>
  <c r="J8" i="5"/>
  <c r="U7" i="5"/>
  <c r="R7" i="5"/>
  <c r="P7" i="5"/>
  <c r="M7" i="5"/>
  <c r="J7" i="5"/>
  <c r="D9" i="4"/>
  <c r="U67" i="5" l="1"/>
  <c r="U69" i="5" s="1"/>
  <c r="J67" i="5"/>
  <c r="J69" i="5" s="1"/>
  <c r="P67" i="5"/>
  <c r="P69" i="5" s="1"/>
  <c r="M67" i="5"/>
  <c r="M69" i="5" s="1"/>
  <c r="R69" i="5" l="1"/>
</calcChain>
</file>

<file path=xl/sharedStrings.xml><?xml version="1.0" encoding="utf-8"?>
<sst xmlns="http://schemas.openxmlformats.org/spreadsheetml/2006/main" count="351" uniqueCount="182">
  <si>
    <t>Plan Type</t>
  </si>
  <si>
    <t>Plan Year</t>
  </si>
  <si>
    <t>Payroll</t>
  </si>
  <si>
    <t>Number of Employer Locations Providing Payroll Feeds</t>
  </si>
  <si>
    <t>Number/Frequency Matrix of Payrolls</t>
  </si>
  <si>
    <t>Payroll Provider</t>
  </si>
  <si>
    <t>HRIS</t>
  </si>
  <si>
    <t>Member Demographics</t>
  </si>
  <si>
    <t>Total Members with Account Balances</t>
  </si>
  <si>
    <t>Total Eligible Participants</t>
  </si>
  <si>
    <t>Total Active Members</t>
  </si>
  <si>
    <t>Total Number of Inactive Participants</t>
  </si>
  <si>
    <t>Total Members with Loans Outstanding</t>
  </si>
  <si>
    <t>Withdrawals and Distributions – Last Plan Year</t>
  </si>
  <si>
    <t>Number of Hardship Withdrawals</t>
  </si>
  <si>
    <t>Number of New Loans</t>
  </si>
  <si>
    <t>Total Value of New Loans Taken</t>
  </si>
  <si>
    <t>Number of Other Distributions (Ret, Term, MRD, etc.)</t>
  </si>
  <si>
    <t>Total Other Distributions</t>
  </si>
  <si>
    <t>Plan Financial Information</t>
  </si>
  <si>
    <t>Total Value of Loans Outstanding</t>
  </si>
  <si>
    <t>Comparison of Participant Costs - Leon County</t>
  </si>
  <si>
    <r>
      <rPr>
        <b/>
        <sz val="10"/>
        <color indexed="12"/>
        <rFont val="Arial"/>
        <family val="2"/>
      </rPr>
      <t>Investment Management and 12b-1 Fees</t>
    </r>
    <r>
      <rPr>
        <sz val="10"/>
        <rFont val="Arial"/>
        <family val="2"/>
      </rPr>
      <t xml:space="preserve">
(from Participants to Investment Managers)</t>
    </r>
  </si>
  <si>
    <r>
      <rPr>
        <b/>
        <sz val="10"/>
        <color indexed="12"/>
        <rFont val="Arial"/>
        <family val="2"/>
      </rPr>
      <t>Other Fees</t>
    </r>
    <r>
      <rPr>
        <sz val="10"/>
        <rFont val="Arial"/>
        <family val="2"/>
      </rPr>
      <t xml:space="preserve">
(from Participants to Investment Manager or Vendor)</t>
    </r>
  </si>
  <si>
    <r>
      <rPr>
        <b/>
        <sz val="10"/>
        <color indexed="12"/>
        <rFont val="Arial"/>
        <family val="2"/>
      </rPr>
      <t>Wrap Fees</t>
    </r>
    <r>
      <rPr>
        <sz val="10"/>
        <rFont val="Arial"/>
        <family val="2"/>
      </rPr>
      <t xml:space="preserve">
(from Participants to Vendor)</t>
    </r>
  </si>
  <si>
    <t>Total Costs</t>
  </si>
  <si>
    <r>
      <rPr>
        <b/>
        <sz val="10"/>
        <color indexed="12"/>
        <rFont val="Arial"/>
        <family val="2"/>
      </rPr>
      <t>Annual per Participant-out-of-Pocket Cost</t>
    </r>
    <r>
      <rPr>
        <sz val="10"/>
        <color indexed="12"/>
        <rFont val="Arial"/>
        <family val="2"/>
      </rPr>
      <t xml:space="preserve">
</t>
    </r>
  </si>
  <si>
    <r>
      <rPr>
        <b/>
        <sz val="10"/>
        <color indexed="12"/>
        <rFont val="Arial"/>
        <family val="2"/>
      </rPr>
      <t>Administrative Fee Offset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
(from Investment Managers to Vendor)</t>
    </r>
  </si>
  <si>
    <r>
      <rPr>
        <b/>
        <sz val="10"/>
        <color indexed="12"/>
        <rFont val="Arial"/>
        <family val="2"/>
      </rPr>
      <t>Excess Cost after Offsets</t>
    </r>
    <r>
      <rPr>
        <sz val="10"/>
        <rFont val="Arial"/>
        <family val="2"/>
      </rPr>
      <t xml:space="preserve">
(Total Costs - Administrative Fee Offset)</t>
    </r>
  </si>
  <si>
    <t>Assumptions</t>
  </si>
  <si>
    <t>Total Plan Assets</t>
  </si>
  <si>
    <t>Funded Participants</t>
  </si>
  <si>
    <t>LEON COUNTY CONSOLIDATED FUND LINEUP</t>
  </si>
  <si>
    <t>AS OF DATE: 12/31/2011</t>
  </si>
  <si>
    <t xml:space="preserve"> </t>
  </si>
  <si>
    <t>Asset Classification</t>
  </si>
  <si>
    <t>Scenario 1: Maintain Current Investment Line Up</t>
  </si>
  <si>
    <t>Ticker</t>
  </si>
  <si>
    <t>Share Class</t>
  </si>
  <si>
    <t>Assets</t>
  </si>
  <si>
    <t>Net Fund Expense Ratio (%)</t>
  </si>
  <si>
    <t>$ Paid by Partipants to Fund Manager + 12b-1 Fee</t>
  </si>
  <si>
    <t>All other fees, as ratio</t>
  </si>
  <si>
    <t>All other fees, including mortality, fixed dollar, etc.</t>
  </si>
  <si>
    <t>Wrap ratio, for investment or administration related fees</t>
  </si>
  <si>
    <t>Wrap fees, for investment or administration related fees</t>
  </si>
  <si>
    <t>Total Annual Expense Ratio</t>
  </si>
  <si>
    <t>Admin Fee Offsets* Collected from Fund Manager</t>
  </si>
  <si>
    <t>Aggressive Allocation</t>
  </si>
  <si>
    <t>Moderate Allocation</t>
  </si>
  <si>
    <t>Conservative Allocation</t>
  </si>
  <si>
    <t>Stable Value</t>
  </si>
  <si>
    <t>World Bond</t>
  </si>
  <si>
    <t>Large Growth</t>
  </si>
  <si>
    <t>Large Value</t>
  </si>
  <si>
    <t>Large Blend</t>
  </si>
  <si>
    <t>Mid-Cap Value</t>
  </si>
  <si>
    <t>Mid-Cap Blend</t>
  </si>
  <si>
    <t>Mid-Cap Growth</t>
  </si>
  <si>
    <t>Small Blend</t>
  </si>
  <si>
    <t>Small Growth</t>
  </si>
  <si>
    <t>Small Value</t>
  </si>
  <si>
    <t>World Stock</t>
  </si>
  <si>
    <t>Foreign Large Blend</t>
  </si>
  <si>
    <t>WEIGHTED</t>
  </si>
  <si>
    <t>Expense Ratio:</t>
  </si>
  <si>
    <t>Other fees:</t>
  </si>
  <si>
    <t>Wrap fees:</t>
  </si>
  <si>
    <t>Admin Fee Offset:</t>
  </si>
  <si>
    <t>AVERAGE:</t>
  </si>
  <si>
    <t>Paid by participants</t>
  </si>
  <si>
    <t>Total</t>
  </si>
  <si>
    <t>Paid to Vendor by</t>
  </si>
  <si>
    <t>to Investment Manager</t>
  </si>
  <si>
    <t>to IM or Vendor</t>
  </si>
  <si>
    <t>to Vendor</t>
  </si>
  <si>
    <t>Exp Ratio</t>
  </si>
  <si>
    <t>Investment Managers</t>
  </si>
  <si>
    <t xml:space="preserve">*Admin Fee Offsets represent any and all reimbursements received by your organization from asset managers for servicing and administrative activities performed on their behalf.  </t>
  </si>
  <si>
    <t xml:space="preserve">     These offsets exclude other fees charged by asset managers, both proprietary and other, that are disclosed by the asset managers directly.</t>
  </si>
  <si>
    <r>
      <t xml:space="preserve">1 </t>
    </r>
    <r>
      <rPr>
        <sz val="9"/>
        <rFont val="Arial"/>
        <family val="2"/>
      </rPr>
      <t>Vehicle used, such as mutual fund (MF), stable asset (SA), common trust fund (CTF), fixed annuity (FA), variable annuity (VA), unitized (U), etc.</t>
    </r>
  </si>
  <si>
    <t>Class</t>
  </si>
  <si>
    <t>457 Deferred Compensation and 401(a) Defined Contribution Plans</t>
  </si>
  <si>
    <t>Leon County Board of Commissioners</t>
  </si>
  <si>
    <t>Board/Supervisor of Elections</t>
  </si>
  <si>
    <t>Sheriff's Office</t>
  </si>
  <si>
    <t>Clerk</t>
  </si>
  <si>
    <t>Tax Collector</t>
  </si>
  <si>
    <t>Property Appraiser</t>
  </si>
  <si>
    <t>401(a) Plans</t>
  </si>
  <si>
    <t>Please complete for applicable plans</t>
  </si>
  <si>
    <t>Total Market Value of Plan Assets</t>
  </si>
  <si>
    <t>Total Market Value of Plan Assets 
Subject to MVA</t>
  </si>
  <si>
    <t>Total Value of Hardship Distributions</t>
  </si>
  <si>
    <r>
      <t>Market Value Adjustment (MVA) or 
Deferred Surrender Charge (DSC) Penalty</t>
    </r>
    <r>
      <rPr>
        <vertAlign val="superscript"/>
        <sz val="12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</si>
  <si>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</rPr>
      <t>Please note any termination, withdrawal or transfer charges or restrictions (including market value adjustments or stable value “equity wash” provisions)</t>
    </r>
  </si>
  <si>
    <t>All asset-based fees, administrative fees, and expenses including any fees associated with any General Accounts, Stable Value or other prinicipal preservation accounts currently in the fund lineup (as applicable by vendor).</t>
  </si>
  <si>
    <t>457(b)</t>
  </si>
  <si>
    <t>N/A</t>
  </si>
  <si>
    <t>457(b) - Inactive</t>
  </si>
  <si>
    <t>$61,300 (DSC)</t>
  </si>
  <si>
    <t xml:space="preserve">$48,000 (DSC) </t>
  </si>
  <si>
    <t>$1,400 (DSC)</t>
  </si>
  <si>
    <t xml:space="preserve">$14,600 (DSC) </t>
  </si>
  <si>
    <t>$8,200 (DSC)</t>
  </si>
  <si>
    <t>Intermediate-Term Bond</t>
  </si>
  <si>
    <t>Diversified Emerging Mkts</t>
  </si>
  <si>
    <t>Foreign Large Value</t>
  </si>
  <si>
    <t>Global Real Estate</t>
  </si>
  <si>
    <t>World Allocation</t>
  </si>
  <si>
    <t>Intermediate Government</t>
  </si>
  <si>
    <t>Health</t>
  </si>
  <si>
    <t>High Yield Bond</t>
  </si>
  <si>
    <t>Inflation-Protected Bond</t>
  </si>
  <si>
    <t>Foreign Large Growth</t>
  </si>
  <si>
    <t>Foreign Small/Mid Blend</t>
  </si>
  <si>
    <t>Money Market Taxable</t>
  </si>
  <si>
    <t>Technology</t>
  </si>
  <si>
    <t>Multisector Bond</t>
  </si>
  <si>
    <t>Long Government</t>
  </si>
  <si>
    <t>Long-Term Bond</t>
  </si>
  <si>
    <t xml:space="preserve">AGGRESSIVE GROWTH LIFESTYLE   </t>
  </si>
  <si>
    <t xml:space="preserve">AM BEAC HOLLAND LG CAP GROWTH </t>
  </si>
  <si>
    <t xml:space="preserve">ARIEL APPRECIATION FUND       </t>
  </si>
  <si>
    <t xml:space="preserve">ARIEL FUND                    </t>
  </si>
  <si>
    <t xml:space="preserve">ASSET ALLOCATION FUND         </t>
  </si>
  <si>
    <t xml:space="preserve">BLUE CHIP GROWTH FUND         </t>
  </si>
  <si>
    <t xml:space="preserve">BROAD CAP VALUE INC           </t>
  </si>
  <si>
    <t xml:space="preserve">CAPITAL APPRECIATION FUND     </t>
  </si>
  <si>
    <t xml:space="preserve">CAPITAL CONSERVATION          </t>
  </si>
  <si>
    <t xml:space="preserve">CONSERVATIVE GROWTH LIFESTYLE </t>
  </si>
  <si>
    <t xml:space="preserve">CORE BOND FUND                </t>
  </si>
  <si>
    <t xml:space="preserve">CORE EQUITY FUND              </t>
  </si>
  <si>
    <t xml:space="preserve">DIVIDEND VALUE                </t>
  </si>
  <si>
    <t xml:space="preserve">EMERGING ECONOMIES            </t>
  </si>
  <si>
    <t xml:space="preserve">FIXED ACCOUNT PLUS            </t>
  </si>
  <si>
    <t xml:space="preserve">FOREIGN VALUE                 </t>
  </si>
  <si>
    <t xml:space="preserve">GLOBAL REAL ESTATE FUND       </t>
  </si>
  <si>
    <t xml:space="preserve">GLOBAL SOCIAL AWARENESS FUND  </t>
  </si>
  <si>
    <t xml:space="preserve">GLOBAL STRATEGY               </t>
  </si>
  <si>
    <t xml:space="preserve">GOVERNMENT SECURITIES FUND    </t>
  </si>
  <si>
    <t xml:space="preserve">GROWTH FUND                   </t>
  </si>
  <si>
    <t xml:space="preserve">HEALTH SCIENCES FUND          </t>
  </si>
  <si>
    <t xml:space="preserve">HIGH YIELD BOND FUND          </t>
  </si>
  <si>
    <t xml:space="preserve">INFLATION PROTECTED FUND      </t>
  </si>
  <si>
    <t xml:space="preserve">INTERNATIONAL EQUITIES FUND   </t>
  </si>
  <si>
    <t xml:space="preserve">INTERNATIONAL GOVERNMENT BOND </t>
  </si>
  <si>
    <t xml:space="preserve">INTERNATIONAL GROWTH FUND     </t>
  </si>
  <si>
    <t xml:space="preserve">INTL OPPORTUNITIES            </t>
  </si>
  <si>
    <t xml:space="preserve">LARGE CAP CORE                </t>
  </si>
  <si>
    <t xml:space="preserve">LARGE CAP VALUE FUND          </t>
  </si>
  <si>
    <t xml:space="preserve">LARGE CAPITAL GROWTH          </t>
  </si>
  <si>
    <t xml:space="preserve">MID CAP GROWTH FUND           </t>
  </si>
  <si>
    <t xml:space="preserve">MID CAP INDEX FUND            </t>
  </si>
  <si>
    <t xml:space="preserve">MID CAP STRATEGIC GWTH        </t>
  </si>
  <si>
    <t xml:space="preserve">MID CAP VALUE FUND            </t>
  </si>
  <si>
    <t xml:space="preserve">MODERATE GROWTH LIFESTYLE     </t>
  </si>
  <si>
    <t xml:space="preserve">MONEY MARKET I FUND           </t>
  </si>
  <si>
    <t xml:space="preserve">MONEY MARKET II FUND          </t>
  </si>
  <si>
    <t xml:space="preserve">NASDAQ-100(R) INDEX FUND      </t>
  </si>
  <si>
    <t xml:space="preserve">SCIENCE &amp; TECHNOLOGY FUND     </t>
  </si>
  <si>
    <t xml:space="preserve">SHORT TERM FIXED ACCOUNT      </t>
  </si>
  <si>
    <t xml:space="preserve">SM CAP AGGRESSIVE GWTH        </t>
  </si>
  <si>
    <t xml:space="preserve">SMALL CAP FUND                </t>
  </si>
  <si>
    <t xml:space="preserve">SMALL CAP GROWTH FUND         </t>
  </si>
  <si>
    <t xml:space="preserve">SMALL CAP INDEX FUND          </t>
  </si>
  <si>
    <t xml:space="preserve">SMALL CAP SPECIAL VALUE FUND  </t>
  </si>
  <si>
    <t xml:space="preserve">SMALL CAP VALUE FUND          </t>
  </si>
  <si>
    <t xml:space="preserve">SMALL MID GROWTH FUND         </t>
  </si>
  <si>
    <t xml:space="preserve">SOCIALLY RESPONSIBLE FUND     </t>
  </si>
  <si>
    <t xml:space="preserve">STOCK INDEX FUND              </t>
  </si>
  <si>
    <t xml:space="preserve">STRATEGIC BOND FUND           </t>
  </si>
  <si>
    <t xml:space="preserve">SUNAM 2015 HIGH WATERMARK     </t>
  </si>
  <si>
    <t xml:space="preserve">VALUE FUND                    </t>
  </si>
  <si>
    <t xml:space="preserve">VANGUARD LIFESTRATEGY CONSER  </t>
  </si>
  <si>
    <t xml:space="preserve">VANGUARD LIFESTRATEGY MODERA  </t>
  </si>
  <si>
    <t xml:space="preserve">VANGUARD LONG-TERM TREASURY   </t>
  </si>
  <si>
    <t xml:space="preserve">VANGUARD LT INV-GRADE FUND    </t>
  </si>
  <si>
    <t>VANGUARD WELLINGTON FUND, INC.</t>
  </si>
  <si>
    <t xml:space="preserve">VANGUARD WINDSOR II           </t>
  </si>
  <si>
    <t>VALIC - Scenario 4</t>
  </si>
  <si>
    <t>VALIC Scenario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</si>
</sst>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_(&quot;$&quot;* #,##0_);_(&quot;$&quot;* \(#,##0\);_(&quot;$&quot;* &quot;-&quot;??_);_(@_)"/>
    <numFmt numFmtId="167" formatCode="#,##0.0%;[Red]\(#,##0.0%\)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Times New Roman"/>
      <family val="1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Verdana"/>
      <family val="2"/>
    </font>
    <font>
      <sz val="11"/>
      <color indexed="8"/>
      <name val="Franklin Gothic Book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8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22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1" fontId="9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Alignment="0" applyProtection="0">
      <alignment horizontal="left" vertical="center"/>
    </xf>
    <xf numFmtId="0" fontId="34" fillId="0" borderId="4">
      <alignment horizontal="left" vertical="center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5" fillId="0" borderId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8" applyNumberFormat="0" applyFill="0" applyAlignment="0" applyProtection="0"/>
    <xf numFmtId="0" fontId="40" fillId="22" borderId="0" applyNumberFormat="0" applyBorder="0" applyAlignment="0" applyProtection="0"/>
    <xf numFmtId="37" fontId="41" fillId="0" borderId="0"/>
    <xf numFmtId="167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43" fillId="0" borderId="0"/>
    <xf numFmtId="0" fontId="25" fillId="0" borderId="0"/>
    <xf numFmtId="0" fontId="44" fillId="0" borderId="0"/>
    <xf numFmtId="0" fontId="44" fillId="0" borderId="0"/>
    <xf numFmtId="0" fontId="7" fillId="0" borderId="0"/>
    <xf numFmtId="0" fontId="31" fillId="23" borderId="9" applyNumberFormat="0" applyFont="0" applyAlignment="0" applyProtection="0"/>
    <xf numFmtId="0" fontId="45" fillId="20" borderId="10" applyNumberFormat="0" applyAlignment="0" applyProtection="0"/>
    <xf numFmtId="9" fontId="9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1">
      <alignment horizontal="center"/>
    </xf>
    <xf numFmtId="3" fontId="46" fillId="0" borderId="0" applyFont="0" applyFill="0" applyBorder="0" applyAlignment="0" applyProtection="0"/>
    <xf numFmtId="0" fontId="46" fillId="24" borderId="0" applyNumberFormat="0" applyFont="0" applyBorder="0" applyAlignment="0" applyProtection="0"/>
    <xf numFmtId="0" fontId="9" fillId="0" borderId="0"/>
    <xf numFmtId="4" fontId="48" fillId="0" borderId="0" applyFill="0" applyBorder="0" applyProtection="0">
      <alignment horizontal="right"/>
    </xf>
    <xf numFmtId="0" fontId="48" fillId="0" borderId="0" applyNumberFormat="0" applyFill="0" applyBorder="0" applyProtection="0">
      <alignment horizontal="right"/>
    </xf>
    <xf numFmtId="14" fontId="48" fillId="0" borderId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/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/>
    <xf numFmtId="0" fontId="5" fillId="0" borderId="13" xfId="0" applyFont="1" applyBorder="1" applyAlignment="1">
      <alignment vertical="center" wrapText="1"/>
    </xf>
    <xf numFmtId="0" fontId="8" fillId="25" borderId="0" xfId="61" applyFont="1" applyFill="1" applyBorder="1" applyProtection="1"/>
    <xf numFmtId="0" fontId="9" fillId="0" borderId="0" xfId="56" applyProtection="1"/>
    <xf numFmtId="0" fontId="10" fillId="25" borderId="14" xfId="56" applyFont="1" applyFill="1" applyBorder="1" applyAlignment="1" applyProtection="1">
      <alignment vertical="center"/>
    </xf>
    <xf numFmtId="0" fontId="11" fillId="25" borderId="15" xfId="56" applyFont="1" applyFill="1" applyBorder="1" applyAlignment="1" applyProtection="1">
      <alignment vertical="center"/>
    </xf>
    <xf numFmtId="0" fontId="10" fillId="25" borderId="15" xfId="56" applyFont="1" applyFill="1" applyBorder="1" applyAlignment="1" applyProtection="1">
      <alignment horizontal="center" vertical="center"/>
    </xf>
    <xf numFmtId="0" fontId="12" fillId="25" borderId="16" xfId="56" applyFont="1" applyFill="1" applyBorder="1" applyAlignment="1" applyProtection="1">
      <alignment vertical="center"/>
    </xf>
    <xf numFmtId="0" fontId="13" fillId="0" borderId="0" xfId="56" applyFont="1" applyAlignment="1" applyProtection="1">
      <alignment vertical="center"/>
    </xf>
    <xf numFmtId="0" fontId="9" fillId="25" borderId="17" xfId="56" applyFont="1" applyFill="1" applyBorder="1" applyProtection="1"/>
    <xf numFmtId="0" fontId="9" fillId="25" borderId="0" xfId="56" applyFont="1" applyFill="1" applyBorder="1" applyProtection="1"/>
    <xf numFmtId="0" fontId="14" fillId="25" borderId="0" xfId="56" applyFont="1" applyFill="1" applyBorder="1" applyAlignment="1" applyProtection="1">
      <alignment horizontal="left" vertical="top" wrapText="1"/>
    </xf>
    <xf numFmtId="0" fontId="9" fillId="25" borderId="18" xfId="56" applyFont="1" applyFill="1" applyBorder="1" applyProtection="1"/>
    <xf numFmtId="0" fontId="9" fillId="0" borderId="0" xfId="56" applyFont="1" applyProtection="1"/>
    <xf numFmtId="0" fontId="9" fillId="25" borderId="0" xfId="56" applyFont="1" applyFill="1" applyBorder="1" applyAlignment="1" applyProtection="1">
      <alignment horizontal="left" vertical="top" wrapText="1"/>
    </xf>
    <xf numFmtId="0" fontId="9" fillId="0" borderId="17" xfId="56" applyFont="1" applyBorder="1" applyProtection="1"/>
    <xf numFmtId="0" fontId="9" fillId="0" borderId="19" xfId="56" applyFont="1" applyBorder="1" applyProtection="1"/>
    <xf numFmtId="0" fontId="9" fillId="0" borderId="20" xfId="56" applyFont="1" applyBorder="1" applyProtection="1"/>
    <xf numFmtId="0" fontId="9" fillId="0" borderId="21" xfId="56" applyFont="1" applyBorder="1" applyProtection="1"/>
    <xf numFmtId="0" fontId="9" fillId="0" borderId="18" xfId="56" applyFont="1" applyBorder="1" applyProtection="1"/>
    <xf numFmtId="0" fontId="9" fillId="25" borderId="17" xfId="56" applyFont="1" applyFill="1" applyBorder="1" applyAlignment="1" applyProtection="1">
      <alignment vertical="center"/>
    </xf>
    <xf numFmtId="0" fontId="9" fillId="25" borderId="0" xfId="56" applyFont="1" applyFill="1" applyBorder="1" applyAlignment="1" applyProtection="1">
      <alignment vertical="center" wrapText="1"/>
    </xf>
    <xf numFmtId="42" fontId="9" fillId="25" borderId="0" xfId="31" applyNumberFormat="1" applyFont="1" applyFill="1" applyBorder="1" applyAlignment="1" applyProtection="1">
      <alignment vertical="center"/>
    </xf>
    <xf numFmtId="0" fontId="9" fillId="25" borderId="18" xfId="56" applyFont="1" applyFill="1" applyBorder="1" applyAlignment="1" applyProtection="1">
      <alignment vertical="center"/>
    </xf>
    <xf numFmtId="0" fontId="9" fillId="0" borderId="0" xfId="56" applyFont="1" applyAlignment="1" applyProtection="1">
      <alignment vertical="center"/>
    </xf>
    <xf numFmtId="0" fontId="10" fillId="25" borderId="0" xfId="56" applyFont="1" applyFill="1" applyBorder="1" applyAlignment="1" applyProtection="1">
      <alignment vertical="center"/>
    </xf>
    <xf numFmtId="0" fontId="15" fillId="25" borderId="0" xfId="56" applyFont="1" applyFill="1" applyBorder="1" applyAlignment="1" applyProtection="1">
      <alignment vertical="center" wrapText="1"/>
    </xf>
    <xf numFmtId="44" fontId="9" fillId="25" borderId="0" xfId="31" applyNumberFormat="1" applyFont="1" applyFill="1" applyBorder="1" applyAlignment="1" applyProtection="1">
      <alignment vertical="center"/>
    </xf>
    <xf numFmtId="0" fontId="9" fillId="25" borderId="24" xfId="56" applyFill="1" applyBorder="1" applyProtection="1"/>
    <xf numFmtId="0" fontId="9" fillId="25" borderId="25" xfId="56" applyFill="1" applyBorder="1" applyProtection="1"/>
    <xf numFmtId="0" fontId="9" fillId="25" borderId="26" xfId="56" applyFill="1" applyBorder="1" applyProtection="1"/>
    <xf numFmtId="0" fontId="10" fillId="25" borderId="27" xfId="56" applyFont="1" applyFill="1" applyBorder="1" applyAlignment="1" applyProtection="1">
      <alignment horizontal="left" vertical="center"/>
    </xf>
    <xf numFmtId="0" fontId="9" fillId="0" borderId="27" xfId="56" applyBorder="1" applyProtection="1"/>
    <xf numFmtId="0" fontId="9" fillId="0" borderId="0" xfId="56" applyBorder="1" applyProtection="1"/>
    <xf numFmtId="164" fontId="9" fillId="25" borderId="0" xfId="56" applyNumberFormat="1" applyFill="1" applyBorder="1" applyAlignment="1" applyProtection="1">
      <alignment horizontal="left"/>
    </xf>
    <xf numFmtId="1" fontId="9" fillId="25" borderId="0" xfId="56" applyNumberFormat="1" applyFill="1" applyBorder="1" applyAlignment="1" applyProtection="1">
      <alignment horizontal="left"/>
    </xf>
    <xf numFmtId="0" fontId="16" fillId="25" borderId="0" xfId="61" applyFont="1" applyFill="1" applyBorder="1" applyProtection="1"/>
    <xf numFmtId="0" fontId="17" fillId="25" borderId="0" xfId="61" applyFont="1" applyFill="1" applyBorder="1" applyProtection="1"/>
    <xf numFmtId="0" fontId="8" fillId="25" borderId="0" xfId="61" applyFont="1" applyFill="1" applyBorder="1" applyAlignment="1" applyProtection="1"/>
    <xf numFmtId="0" fontId="8" fillId="25" borderId="0" xfId="61" applyFont="1" applyFill="1" applyBorder="1" applyAlignment="1" applyProtection="1">
      <alignment horizontal="center"/>
    </xf>
    <xf numFmtId="0" fontId="17" fillId="0" borderId="0" xfId="56" applyFont="1" applyProtection="1"/>
    <xf numFmtId="0" fontId="18" fillId="25" borderId="14" xfId="56" applyFont="1" applyFill="1" applyBorder="1" applyAlignment="1" applyProtection="1">
      <alignment horizontal="center"/>
    </xf>
    <xf numFmtId="0" fontId="18" fillId="25" borderId="15" xfId="56" applyFont="1" applyFill="1" applyBorder="1" applyAlignment="1" applyProtection="1">
      <alignment horizontal="center"/>
    </xf>
    <xf numFmtId="0" fontId="18" fillId="25" borderId="15" xfId="56" applyFont="1" applyFill="1" applyBorder="1" applyProtection="1"/>
    <xf numFmtId="0" fontId="19" fillId="25" borderId="15" xfId="61" applyFont="1" applyFill="1" applyBorder="1" applyAlignment="1" applyProtection="1">
      <alignment horizontal="center" wrapText="1"/>
    </xf>
    <xf numFmtId="3" fontId="19" fillId="25" borderId="15" xfId="61" applyNumberFormat="1" applyFont="1" applyFill="1" applyBorder="1" applyAlignment="1" applyProtection="1">
      <alignment horizontal="center" wrapText="1"/>
    </xf>
    <xf numFmtId="0" fontId="18" fillId="25" borderId="16" xfId="56" applyFont="1" applyFill="1" applyBorder="1" applyAlignment="1" applyProtection="1">
      <alignment horizontal="center"/>
    </xf>
    <xf numFmtId="0" fontId="18" fillId="0" borderId="0" xfId="56" applyFont="1" applyAlignment="1" applyProtection="1">
      <alignment wrapText="1"/>
    </xf>
    <xf numFmtId="0" fontId="20" fillId="25" borderId="17" xfId="61" applyFont="1" applyFill="1" applyBorder="1" applyProtection="1"/>
    <xf numFmtId="165" fontId="20" fillId="25" borderId="28" xfId="64" applyNumberFormat="1" applyFont="1" applyFill="1" applyBorder="1" applyAlignment="1" applyProtection="1">
      <alignment wrapText="1"/>
    </xf>
    <xf numFmtId="3" fontId="20" fillId="25" borderId="28" xfId="61" applyNumberFormat="1" applyFont="1" applyFill="1" applyBorder="1" applyAlignment="1" applyProtection="1">
      <alignment horizontal="center" wrapText="1"/>
    </xf>
    <xf numFmtId="0" fontId="20" fillId="25" borderId="28" xfId="61" applyFont="1" applyFill="1" applyBorder="1" applyAlignment="1" applyProtection="1">
      <alignment horizontal="center" wrapText="1"/>
    </xf>
    <xf numFmtId="0" fontId="20" fillId="25" borderId="0" xfId="61" applyFont="1" applyFill="1" applyBorder="1" applyAlignment="1" applyProtection="1">
      <alignment horizontal="center" wrapText="1"/>
    </xf>
    <xf numFmtId="0" fontId="20" fillId="25" borderId="18" xfId="61" applyFont="1" applyFill="1" applyBorder="1" applyAlignment="1" applyProtection="1">
      <alignment horizontal="center" wrapText="1"/>
    </xf>
    <xf numFmtId="0" fontId="20" fillId="0" borderId="0" xfId="56" applyFont="1" applyAlignment="1" applyProtection="1">
      <alignment wrapText="1"/>
    </xf>
    <xf numFmtId="0" fontId="20" fillId="0" borderId="0" xfId="56" applyFont="1" applyProtection="1"/>
    <xf numFmtId="0" fontId="18" fillId="25" borderId="17" xfId="56" applyFont="1" applyFill="1" applyBorder="1" applyAlignment="1" applyProtection="1">
      <alignment horizontal="center"/>
    </xf>
    <xf numFmtId="0" fontId="18" fillId="25" borderId="0" xfId="56" applyFont="1" applyFill="1" applyBorder="1" applyProtection="1"/>
    <xf numFmtId="0" fontId="18" fillId="25" borderId="0" xfId="56" applyFont="1" applyFill="1" applyBorder="1" applyAlignment="1" applyProtection="1">
      <alignment horizontal="center"/>
    </xf>
    <xf numFmtId="0" fontId="18" fillId="25" borderId="30" xfId="56" applyFont="1" applyFill="1" applyBorder="1" applyAlignment="1" applyProtection="1">
      <alignment horizontal="center"/>
    </xf>
    <xf numFmtId="0" fontId="18" fillId="25" borderId="18" xfId="56" applyFont="1" applyFill="1" applyBorder="1" applyAlignment="1" applyProtection="1">
      <alignment horizontal="center"/>
    </xf>
    <xf numFmtId="0" fontId="20" fillId="25" borderId="17" xfId="56" applyFont="1" applyFill="1" applyBorder="1" applyAlignment="1" applyProtection="1">
      <alignment horizontal="center"/>
    </xf>
    <xf numFmtId="165" fontId="20" fillId="25" borderId="0" xfId="64" applyNumberFormat="1" applyFont="1" applyFill="1" applyBorder="1" applyAlignment="1" applyProtection="1"/>
    <xf numFmtId="0" fontId="20" fillId="25" borderId="0" xfId="56" applyFont="1" applyFill="1" applyBorder="1" applyProtection="1"/>
    <xf numFmtId="166" fontId="20" fillId="25" borderId="0" xfId="31" applyNumberFormat="1" applyFont="1" applyFill="1" applyBorder="1" applyAlignment="1" applyProtection="1">
      <alignment horizontal="center"/>
    </xf>
    <xf numFmtId="166" fontId="20" fillId="25" borderId="32" xfId="31" applyNumberFormat="1" applyFont="1" applyFill="1" applyBorder="1" applyAlignment="1" applyProtection="1">
      <alignment horizontal="center"/>
    </xf>
    <xf numFmtId="166" fontId="20" fillId="25" borderId="31" xfId="31" applyNumberFormat="1" applyFont="1" applyFill="1" applyBorder="1" applyAlignment="1" applyProtection="1">
      <alignment horizontal="center"/>
    </xf>
    <xf numFmtId="166" fontId="20" fillId="25" borderId="18" xfId="31" applyNumberFormat="1" applyFont="1" applyFill="1" applyBorder="1" applyAlignment="1" applyProtection="1">
      <alignment horizontal="center"/>
    </xf>
    <xf numFmtId="0" fontId="21" fillId="25" borderId="17" xfId="56" applyFont="1" applyFill="1" applyBorder="1" applyAlignment="1" applyProtection="1">
      <alignment horizontal="center"/>
    </xf>
    <xf numFmtId="0" fontId="21" fillId="25" borderId="0" xfId="56" applyFont="1" applyFill="1" applyBorder="1" applyProtection="1"/>
    <xf numFmtId="166" fontId="21" fillId="25" borderId="0" xfId="31" applyNumberFormat="1" applyFont="1" applyFill="1" applyBorder="1" applyAlignment="1" applyProtection="1">
      <alignment horizontal="center"/>
    </xf>
    <xf numFmtId="166" fontId="21" fillId="25" borderId="32" xfId="31" applyNumberFormat="1" applyFont="1" applyFill="1" applyBorder="1" applyAlignment="1" applyProtection="1">
      <alignment horizontal="center"/>
    </xf>
    <xf numFmtId="10" fontId="21" fillId="25" borderId="21" xfId="64" applyNumberFormat="1" applyFont="1" applyFill="1" applyBorder="1" applyAlignment="1" applyProtection="1">
      <alignment horizontal="center"/>
    </xf>
    <xf numFmtId="166" fontId="21" fillId="25" borderId="18" xfId="31" applyNumberFormat="1" applyFont="1" applyFill="1" applyBorder="1" applyAlignment="1" applyProtection="1">
      <alignment horizontal="center"/>
    </xf>
    <xf numFmtId="0" fontId="18" fillId="0" borderId="0" xfId="56" applyFont="1" applyProtection="1"/>
    <xf numFmtId="3" fontId="18" fillId="0" borderId="0" xfId="56" applyNumberFormat="1" applyFont="1" applyAlignment="1" applyProtection="1">
      <alignment wrapText="1"/>
    </xf>
    <xf numFmtId="10" fontId="18" fillId="0" borderId="0" xfId="56" applyNumberFormat="1" applyFont="1" applyAlignment="1" applyProtection="1">
      <alignment wrapText="1"/>
    </xf>
    <xf numFmtId="6" fontId="22" fillId="0" borderId="0" xfId="56" applyNumberFormat="1" applyFont="1" applyProtection="1"/>
    <xf numFmtId="6" fontId="18" fillId="0" borderId="0" xfId="56" applyNumberFormat="1" applyFont="1" applyProtection="1"/>
    <xf numFmtId="3" fontId="22" fillId="0" borderId="0" xfId="56" applyNumberFormat="1" applyFont="1" applyProtection="1"/>
    <xf numFmtId="10" fontId="22" fillId="0" borderId="0" xfId="56" applyNumberFormat="1" applyFont="1" applyProtection="1"/>
    <xf numFmtId="3" fontId="18" fillId="0" borderId="0" xfId="56" applyNumberFormat="1" applyFont="1" applyProtection="1"/>
    <xf numFmtId="10" fontId="18" fillId="0" borderId="0" xfId="56" applyNumberFormat="1" applyFont="1" applyProtection="1"/>
    <xf numFmtId="166" fontId="18" fillId="0" borderId="0" xfId="31" applyNumberFormat="1" applyFont="1" applyProtection="1"/>
    <xf numFmtId="10" fontId="18" fillId="25" borderId="0" xfId="56" applyNumberFormat="1" applyFont="1" applyFill="1" applyBorder="1" applyProtection="1"/>
    <xf numFmtId="10" fontId="18" fillId="25" borderId="31" xfId="64" applyNumberFormat="1" applyFont="1" applyFill="1" applyBorder="1" applyAlignment="1" applyProtection="1">
      <alignment horizontal="center"/>
    </xf>
    <xf numFmtId="166" fontId="21" fillId="25" borderId="33" xfId="31" applyNumberFormat="1" applyFont="1" applyFill="1" applyBorder="1" applyAlignment="1" applyProtection="1">
      <alignment horizontal="center"/>
    </xf>
    <xf numFmtId="10" fontId="18" fillId="25" borderId="34" xfId="56" applyNumberFormat="1" applyFont="1" applyFill="1" applyBorder="1" applyProtection="1"/>
    <xf numFmtId="166" fontId="21" fillId="25" borderId="34" xfId="31" applyNumberFormat="1" applyFont="1" applyFill="1" applyBorder="1" applyAlignment="1" applyProtection="1">
      <alignment horizontal="center"/>
    </xf>
    <xf numFmtId="10" fontId="21" fillId="25" borderId="35" xfId="64" applyNumberFormat="1" applyFont="1" applyFill="1" applyBorder="1" applyAlignment="1" applyProtection="1">
      <alignment horizontal="center"/>
    </xf>
    <xf numFmtId="10" fontId="18" fillId="25" borderId="32" xfId="56" applyNumberFormat="1" applyFont="1" applyFill="1" applyBorder="1" applyProtection="1"/>
    <xf numFmtId="0" fontId="18" fillId="25" borderId="36" xfId="56" applyFont="1" applyFill="1" applyBorder="1" applyAlignment="1" applyProtection="1">
      <alignment horizontal="center"/>
    </xf>
    <xf numFmtId="0" fontId="18" fillId="25" borderId="31" xfId="56" applyFont="1" applyFill="1" applyBorder="1" applyAlignment="1" applyProtection="1">
      <alignment horizontal="center"/>
    </xf>
    <xf numFmtId="0" fontId="18" fillId="25" borderId="21" xfId="56" applyFont="1" applyFill="1" applyBorder="1" applyAlignment="1" applyProtection="1">
      <alignment horizontal="center"/>
    </xf>
    <xf numFmtId="10" fontId="18" fillId="25" borderId="0" xfId="56" applyNumberFormat="1" applyFont="1" applyFill="1" applyBorder="1" applyAlignment="1" applyProtection="1">
      <alignment horizontal="right"/>
    </xf>
    <xf numFmtId="0" fontId="21" fillId="25" borderId="29" xfId="56" applyFont="1" applyFill="1" applyBorder="1" applyAlignment="1" applyProtection="1">
      <alignment horizontal="right"/>
    </xf>
    <xf numFmtId="10" fontId="23" fillId="25" borderId="30" xfId="56" applyNumberFormat="1" applyFont="1" applyFill="1" applyBorder="1" applyAlignment="1" applyProtection="1">
      <alignment horizontal="center"/>
    </xf>
    <xf numFmtId="0" fontId="18" fillId="25" borderId="29" xfId="56" applyFont="1" applyFill="1" applyBorder="1" applyAlignment="1" applyProtection="1">
      <alignment horizontal="right"/>
    </xf>
    <xf numFmtId="10" fontId="23" fillId="25" borderId="21" xfId="64" applyNumberFormat="1" applyFont="1" applyFill="1" applyBorder="1" applyAlignment="1" applyProtection="1">
      <alignment horizontal="center"/>
    </xf>
    <xf numFmtId="0" fontId="18" fillId="25" borderId="21" xfId="56" applyFont="1" applyFill="1" applyBorder="1" applyAlignment="1" applyProtection="1">
      <alignment horizontal="center" wrapText="1"/>
    </xf>
    <xf numFmtId="0" fontId="18" fillId="25" borderId="23" xfId="56" applyFont="1" applyFill="1" applyBorder="1" applyAlignment="1" applyProtection="1">
      <alignment horizontal="center" wrapText="1"/>
    </xf>
    <xf numFmtId="0" fontId="18" fillId="25" borderId="24" xfId="56" applyFont="1" applyFill="1" applyBorder="1" applyProtection="1"/>
    <xf numFmtId="0" fontId="18" fillId="25" borderId="25" xfId="56" applyFont="1" applyFill="1" applyBorder="1" applyProtection="1"/>
    <xf numFmtId="0" fontId="24" fillId="25" borderId="25" xfId="56" applyFont="1" applyFill="1" applyBorder="1" applyProtection="1"/>
    <xf numFmtId="166" fontId="21" fillId="25" borderId="26" xfId="31" applyNumberFormat="1" applyFont="1" applyFill="1" applyBorder="1" applyAlignment="1" applyProtection="1">
      <alignment horizontal="center"/>
    </xf>
    <xf numFmtId="0" fontId="18" fillId="0" borderId="0" xfId="56" applyNumberFormat="1" applyFont="1" applyFill="1" applyBorder="1" applyProtection="1"/>
    <xf numFmtId="0" fontId="18" fillId="0" borderId="0" xfId="56" applyFont="1" applyFill="1" applyBorder="1" applyProtection="1"/>
    <xf numFmtId="0" fontId="18" fillId="25" borderId="0" xfId="56" applyFont="1" applyFill="1" applyProtection="1"/>
    <xf numFmtId="0" fontId="24" fillId="0" borderId="0" xfId="56" applyFont="1" applyProtection="1"/>
    <xf numFmtId="0" fontId="9" fillId="25" borderId="0" xfId="56" applyFont="1" applyFill="1" applyProtection="1"/>
    <xf numFmtId="166" fontId="9" fillId="0" borderId="0" xfId="31" applyNumberFormat="1" applyFont="1" applyProtection="1"/>
    <xf numFmtId="0" fontId="0" fillId="25" borderId="0" xfId="0" applyFill="1"/>
    <xf numFmtId="0" fontId="4" fillId="25" borderId="0" xfId="0" applyFont="1" applyFill="1"/>
    <xf numFmtId="0" fontId="0" fillId="25" borderId="25" xfId="0" applyFill="1" applyBorder="1"/>
    <xf numFmtId="0" fontId="5" fillId="25" borderId="13" xfId="0" applyFont="1" applyFill="1" applyBorder="1" applyAlignment="1">
      <alignment vertical="center" wrapText="1"/>
    </xf>
    <xf numFmtId="0" fontId="6" fillId="25" borderId="0" xfId="0" applyFont="1" applyFill="1" applyAlignment="1">
      <alignment horizontal="left"/>
    </xf>
    <xf numFmtId="0" fontId="2" fillId="25" borderId="0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3" xfId="0" applyFill="1" applyBorder="1" applyAlignment="1" applyProtection="1">
      <alignment horizontal="center" vertical="center"/>
      <protection locked="0"/>
    </xf>
    <xf numFmtId="44" fontId="0" fillId="0" borderId="13" xfId="30" applyFont="1" applyBorder="1" applyAlignment="1" applyProtection="1">
      <alignment horizontal="center" vertical="center"/>
      <protection locked="0"/>
    </xf>
    <xf numFmtId="44" fontId="0" fillId="25" borderId="13" xfId="30" applyFont="1" applyFill="1" applyBorder="1" applyAlignment="1" applyProtection="1">
      <alignment horizontal="center" vertical="center"/>
      <protection locked="0"/>
    </xf>
    <xf numFmtId="44" fontId="9" fillId="25" borderId="0" xfId="56" applyNumberFormat="1" applyFill="1" applyBorder="1" applyAlignment="1" applyProtection="1"/>
    <xf numFmtId="8" fontId="0" fillId="0" borderId="13" xfId="0" applyNumberFormat="1" applyBorder="1" applyAlignment="1" applyProtection="1">
      <alignment horizontal="center" vertical="center"/>
      <protection locked="0"/>
    </xf>
    <xf numFmtId="0" fontId="18" fillId="25" borderId="32" xfId="56" applyFont="1" applyFill="1" applyBorder="1" applyAlignment="1" applyProtection="1">
      <alignment horizontal="center"/>
    </xf>
    <xf numFmtId="0" fontId="21" fillId="27" borderId="0" xfId="56" applyFont="1" applyFill="1" applyBorder="1" applyProtection="1"/>
    <xf numFmtId="166" fontId="21" fillId="27" borderId="0" xfId="31" applyNumberFormat="1" applyFont="1" applyFill="1" applyBorder="1" applyAlignment="1" applyProtection="1">
      <alignment horizontal="center"/>
    </xf>
    <xf numFmtId="166" fontId="20" fillId="27" borderId="0" xfId="31" applyNumberFormat="1" applyFont="1" applyFill="1" applyBorder="1" applyAlignment="1" applyProtection="1">
      <alignment horizontal="center"/>
    </xf>
    <xf numFmtId="10" fontId="18" fillId="28" borderId="31" xfId="64" applyNumberFormat="1" applyFont="1" applyFill="1" applyBorder="1" applyAlignment="1" applyProtection="1">
      <alignment horizontal="center"/>
    </xf>
    <xf numFmtId="10" fontId="21" fillId="28" borderId="31" xfId="64" applyNumberFormat="1" applyFont="1" applyFill="1" applyBorder="1" applyAlignment="1" applyProtection="1">
      <alignment horizontal="center"/>
    </xf>
    <xf numFmtId="0" fontId="18" fillId="27" borderId="29" xfId="56" applyFont="1" applyFill="1" applyBorder="1" applyAlignment="1" applyProtection="1">
      <alignment horizontal="center"/>
    </xf>
    <xf numFmtId="0" fontId="18" fillId="27" borderId="30" xfId="56" applyFont="1" applyFill="1" applyBorder="1" applyAlignment="1" applyProtection="1">
      <alignment horizontal="center"/>
    </xf>
    <xf numFmtId="0" fontId="18" fillId="27" borderId="0" xfId="56" applyFont="1" applyFill="1" applyBorder="1" applyAlignment="1" applyProtection="1">
      <alignment horizontal="center"/>
    </xf>
    <xf numFmtId="10" fontId="18" fillId="27" borderId="20" xfId="64" applyNumberFormat="1" applyFont="1" applyFill="1" applyBorder="1" applyAlignment="1" applyProtection="1">
      <alignment horizontal="center"/>
    </xf>
    <xf numFmtId="10" fontId="20" fillId="27" borderId="31" xfId="64" applyNumberFormat="1" applyFont="1" applyFill="1" applyBorder="1" applyAlignment="1" applyProtection="1">
      <alignment horizontal="center"/>
    </xf>
    <xf numFmtId="166" fontId="20" fillId="27" borderId="32" xfId="31" applyNumberFormat="1" applyFont="1" applyFill="1" applyBorder="1" applyAlignment="1" applyProtection="1">
      <alignment horizontal="center"/>
    </xf>
    <xf numFmtId="166" fontId="20" fillId="27" borderId="31" xfId="31" applyNumberFormat="1" applyFont="1" applyFill="1" applyBorder="1" applyAlignment="1" applyProtection="1">
      <alignment horizontal="center"/>
    </xf>
    <xf numFmtId="10" fontId="20" fillId="27" borderId="21" xfId="64" applyNumberFormat="1" applyFont="1" applyFill="1" applyBorder="1" applyAlignment="1" applyProtection="1">
      <alignment horizontal="center"/>
    </xf>
    <xf numFmtId="166" fontId="18" fillId="0" borderId="15" xfId="31" applyNumberFormat="1" applyFont="1" applyBorder="1" applyProtection="1"/>
    <xf numFmtId="44" fontId="9" fillId="30" borderId="21" xfId="31" applyFont="1" applyFill="1" applyBorder="1" applyAlignment="1" applyProtection="1">
      <alignment vertical="center"/>
    </xf>
    <xf numFmtId="44" fontId="9" fillId="30" borderId="23" xfId="31" applyFont="1" applyFill="1" applyBorder="1" applyAlignment="1" applyProtection="1">
      <alignment vertical="center"/>
    </xf>
    <xf numFmtId="44" fontId="9" fillId="29" borderId="22" xfId="31" applyFont="1" applyFill="1" applyBorder="1" applyAlignment="1" applyProtection="1">
      <alignment vertical="center"/>
    </xf>
    <xf numFmtId="3" fontId="9" fillId="27" borderId="0" xfId="56" applyNumberFormat="1" applyFill="1" applyBorder="1" applyAlignment="1" applyProtection="1"/>
    <xf numFmtId="0" fontId="21" fillId="31" borderId="0" xfId="56" applyFont="1" applyFill="1" applyBorder="1" applyProtection="1">
      <protection locked="0"/>
    </xf>
    <xf numFmtId="10" fontId="21" fillId="31" borderId="31" xfId="64" applyNumberFormat="1" applyFont="1" applyFill="1" applyBorder="1" applyAlignment="1" applyProtection="1">
      <alignment horizontal="center"/>
      <protection locked="0"/>
    </xf>
    <xf numFmtId="0" fontId="3" fillId="26" borderId="17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3" fillId="26" borderId="18" xfId="0" applyFont="1" applyFill="1" applyBorder="1" applyAlignment="1">
      <alignment horizontal="left" vertical="center" wrapText="1"/>
    </xf>
    <xf numFmtId="0" fontId="6" fillId="25" borderId="0" xfId="0" applyFont="1" applyFill="1" applyAlignment="1">
      <alignment horizontal="left"/>
    </xf>
    <xf numFmtId="0" fontId="3" fillId="26" borderId="37" xfId="0" applyFont="1" applyFill="1" applyBorder="1" applyAlignment="1">
      <alignment horizontal="left" vertical="center" wrapText="1"/>
    </xf>
    <xf numFmtId="0" fontId="3" fillId="26" borderId="4" xfId="0" applyFont="1" applyFill="1" applyBorder="1" applyAlignment="1">
      <alignment horizontal="left" vertical="center" wrapText="1"/>
    </xf>
    <xf numFmtId="0" fontId="3" fillId="26" borderId="38" xfId="0" applyFont="1" applyFill="1" applyBorder="1" applyAlignment="1">
      <alignment horizontal="left" vertical="center" wrapText="1"/>
    </xf>
    <xf numFmtId="0" fontId="3" fillId="26" borderId="14" xfId="0" applyFont="1" applyFill="1" applyBorder="1" applyAlignment="1">
      <alignment horizontal="left" vertical="center" wrapText="1"/>
    </xf>
    <xf numFmtId="0" fontId="3" fillId="26" borderId="15" xfId="0" applyFont="1" applyFill="1" applyBorder="1" applyAlignment="1">
      <alignment horizontal="left" vertical="center" wrapText="1"/>
    </xf>
    <xf numFmtId="0" fontId="3" fillId="26" borderId="16" xfId="0" applyFont="1" applyFill="1" applyBorder="1" applyAlignment="1">
      <alignment horizontal="left" vertical="center" wrapText="1"/>
    </xf>
    <xf numFmtId="10" fontId="18" fillId="25" borderId="31" xfId="56" applyNumberFormat="1" applyFont="1" applyFill="1" applyBorder="1" applyAlignment="1" applyProtection="1">
      <alignment horizontal="center" wrapText="1"/>
    </xf>
    <xf numFmtId="0" fontId="18" fillId="25" borderId="32" xfId="56" applyFont="1" applyFill="1" applyBorder="1" applyAlignment="1" applyProtection="1">
      <alignment horizontal="center"/>
    </xf>
    <xf numFmtId="10" fontId="18" fillId="25" borderId="32" xfId="56" applyNumberFormat="1" applyFont="1" applyFill="1" applyBorder="1" applyAlignment="1" applyProtection="1">
      <alignment horizontal="center" wrapText="1"/>
    </xf>
    <xf numFmtId="0" fontId="18" fillId="25" borderId="32" xfId="56" applyFont="1" applyFill="1" applyBorder="1" applyAlignment="1" applyProtection="1">
      <alignment horizontal="center" wrapText="1"/>
    </xf>
    <xf numFmtId="10" fontId="18" fillId="25" borderId="39" xfId="56" applyNumberFormat="1" applyFont="1" applyFill="1" applyBorder="1" applyAlignment="1" applyProtection="1">
      <alignment horizontal="center" wrapText="1"/>
    </xf>
    <xf numFmtId="0" fontId="18" fillId="25" borderId="40" xfId="56" applyFont="1" applyFill="1" applyBorder="1" applyAlignment="1" applyProtection="1">
      <alignment horizontal="center"/>
    </xf>
    <xf numFmtId="10" fontId="18" fillId="25" borderId="40" xfId="56" applyNumberFormat="1" applyFont="1" applyFill="1" applyBorder="1" applyAlignment="1" applyProtection="1">
      <alignment horizontal="center" wrapText="1"/>
    </xf>
    <xf numFmtId="0" fontId="18" fillId="25" borderId="40" xfId="56" applyFont="1" applyFill="1" applyBorder="1" applyAlignment="1" applyProtection="1">
      <alignment horizontal="center" wrapText="1"/>
    </xf>
    <xf numFmtId="0" fontId="21" fillId="25" borderId="0" xfId="56" applyFont="1" applyFill="1" applyBorder="1" applyProtection="1">
      <protection locked="0"/>
    </xf>
    <xf numFmtId="0" fontId="21" fillId="27" borderId="0" xfId="56" applyFont="1" applyFill="1" applyBorder="1" applyProtection="1">
      <protection locked="0"/>
    </xf>
    <xf numFmtId="10" fontId="21" fillId="28" borderId="31" xfId="64" applyNumberFormat="1" applyFont="1" applyFill="1" applyBorder="1" applyAlignment="1" applyProtection="1">
      <alignment horizontal="center"/>
      <protection locked="0"/>
    </xf>
  </cellXfs>
  <cellStyles count="8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ody" xfId="26"/>
    <cellStyle name="Calculation 2" xfId="27"/>
    <cellStyle name="Check Cell 2" xfId="28"/>
    <cellStyle name="Comma 2" xfId="29"/>
    <cellStyle name="Currency" xfId="30" builtinId="4"/>
    <cellStyle name="Currency 2" xfId="31"/>
    <cellStyle name="Currency 3" xfId="32"/>
    <cellStyle name="DateTime" xfId="33"/>
    <cellStyle name="Explanatory Text 2" xfId="34"/>
    <cellStyle name="Float" xfId="35"/>
    <cellStyle name="Good 2" xfId="36"/>
    <cellStyle name="Header1" xfId="37"/>
    <cellStyle name="Header2" xfId="38"/>
    <cellStyle name="Heading 1 2" xfId="39"/>
    <cellStyle name="Heading 2 2" xfId="40"/>
    <cellStyle name="Heading 3 2" xfId="41"/>
    <cellStyle name="Heading 3 4" xfId="42"/>
    <cellStyle name="Heading 4 2" xfId="43"/>
    <cellStyle name="Input 2" xfId="44"/>
    <cellStyle name="Linked Cell 2" xfId="45"/>
    <cellStyle name="Neutral 2" xfId="46"/>
    <cellStyle name="no dec" xfId="47"/>
    <cellStyle name="Normal" xfId="0" builtinId="0"/>
    <cellStyle name="Normal - Style1" xfId="48"/>
    <cellStyle name="Normal - Style2" xfId="49"/>
    <cellStyle name="Normal - Style3" xfId="50"/>
    <cellStyle name="Normal - Style4" xfId="51"/>
    <cellStyle name="Normal - Style5" xfId="52"/>
    <cellStyle name="Normal - Style6" xfId="53"/>
    <cellStyle name="Normal - Style7" xfId="54"/>
    <cellStyle name="Normal - Style8" xfId="55"/>
    <cellStyle name="Normal 2" xfId="56"/>
    <cellStyle name="Normal 2 2" xfId="57"/>
    <cellStyle name="Normal 2 8" xfId="58"/>
    <cellStyle name="Normal 3" xfId="59"/>
    <cellStyle name="Normal 3 2" xfId="60"/>
    <cellStyle name="Normal_Sheet2" xfId="61"/>
    <cellStyle name="Note 2" xfId="62"/>
    <cellStyle name="Output 2" xfId="63"/>
    <cellStyle name="Percent 2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Style 1" xfId="71"/>
    <cellStyle name="Style 21" xfId="72"/>
    <cellStyle name="Style 22" xfId="73"/>
    <cellStyle name="Style 23" xfId="74"/>
    <cellStyle name="Style 24" xfId="75"/>
    <cellStyle name="Style 25" xfId="76"/>
    <cellStyle name="Style 26" xfId="77"/>
    <cellStyle name="Title 2" xfId="78"/>
    <cellStyle name="Total 2" xfId="79"/>
    <cellStyle name="Warning Text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Normal="100" workbookViewId="0">
      <selection activeCell="X3" sqref="X3"/>
    </sheetView>
  </sheetViews>
  <sheetFormatPr defaultRowHeight="15" x14ac:dyDescent="0.25"/>
  <cols>
    <col min="1" max="1" width="2.42578125" style="111" customWidth="1"/>
    <col min="2" max="2" width="41.5703125" customWidth="1"/>
    <col min="3" max="3" width="20.7109375" customWidth="1"/>
    <col min="4" max="4" width="0.42578125" customWidth="1"/>
    <col min="5" max="5" width="20.7109375" customWidth="1"/>
    <col min="6" max="6" width="0.42578125" customWidth="1"/>
    <col min="7" max="7" width="20.7109375" customWidth="1"/>
    <col min="8" max="8" width="0.42578125" customWidth="1"/>
    <col min="9" max="9" width="20.7109375" style="111" customWidth="1"/>
    <col min="10" max="10" width="0.42578125" style="111" customWidth="1"/>
    <col min="11" max="11" width="20.7109375" style="111" customWidth="1"/>
    <col min="12" max="12" width="0.42578125" style="111" customWidth="1"/>
    <col min="13" max="13" width="20.7109375" style="111" customWidth="1"/>
    <col min="14" max="30" width="9.140625" style="111"/>
  </cols>
  <sheetData>
    <row r="1" spans="2:13" ht="21" x14ac:dyDescent="0.35">
      <c r="B1" s="149" t="s">
        <v>83</v>
      </c>
      <c r="C1" s="149"/>
      <c r="D1" s="149"/>
      <c r="E1" s="149"/>
      <c r="F1" s="149"/>
      <c r="G1" s="149"/>
      <c r="H1" s="115"/>
    </row>
    <row r="2" spans="2:13" ht="21" x14ac:dyDescent="0.35">
      <c r="B2" s="149" t="s">
        <v>82</v>
      </c>
      <c r="C2" s="149"/>
      <c r="D2" s="149"/>
      <c r="E2" s="149"/>
      <c r="F2" s="149"/>
      <c r="G2" s="149"/>
      <c r="H2" s="115"/>
    </row>
    <row r="3" spans="2:13" x14ac:dyDescent="0.25">
      <c r="B3" s="112" t="s">
        <v>90</v>
      </c>
      <c r="C3" s="111"/>
      <c r="D3" s="111"/>
      <c r="E3" s="111"/>
      <c r="F3" s="111"/>
      <c r="G3" s="111"/>
      <c r="H3" s="111"/>
    </row>
    <row r="4" spans="2:13" x14ac:dyDescent="0.25">
      <c r="B4" s="112"/>
      <c r="C4" s="111"/>
      <c r="D4" s="111"/>
      <c r="E4" s="111"/>
      <c r="F4" s="111"/>
      <c r="G4" s="111"/>
      <c r="H4" s="111"/>
    </row>
    <row r="5" spans="2:13" ht="30" x14ac:dyDescent="0.25">
      <c r="B5" s="113"/>
      <c r="C5" s="116" t="s">
        <v>84</v>
      </c>
      <c r="D5" s="116"/>
      <c r="E5" s="116" t="s">
        <v>85</v>
      </c>
      <c r="F5" s="116"/>
      <c r="G5" s="116" t="s">
        <v>86</v>
      </c>
      <c r="H5" s="116"/>
      <c r="I5" s="116" t="s">
        <v>87</v>
      </c>
      <c r="J5" s="116"/>
      <c r="K5" s="116" t="s">
        <v>88</v>
      </c>
      <c r="L5" s="116"/>
      <c r="M5" s="116" t="s">
        <v>89</v>
      </c>
    </row>
    <row r="6" spans="2:13" ht="15.75" x14ac:dyDescent="0.25">
      <c r="B6" s="114" t="s">
        <v>0</v>
      </c>
      <c r="C6" s="120" t="s">
        <v>97</v>
      </c>
      <c r="D6" s="119"/>
      <c r="E6" s="120" t="s">
        <v>97</v>
      </c>
      <c r="F6" s="119"/>
      <c r="G6" s="120" t="s">
        <v>97</v>
      </c>
      <c r="H6" s="119"/>
      <c r="I6" s="120" t="s">
        <v>97</v>
      </c>
      <c r="J6" s="119"/>
      <c r="K6" s="120" t="s">
        <v>99</v>
      </c>
      <c r="L6" s="119"/>
      <c r="M6" s="120">
        <v>12</v>
      </c>
    </row>
    <row r="7" spans="2:13" ht="15.75" customHeight="1" x14ac:dyDescent="0.25">
      <c r="B7" s="114" t="s">
        <v>1</v>
      </c>
      <c r="C7" s="120">
        <v>2011</v>
      </c>
      <c r="D7" s="119"/>
      <c r="E7" s="120">
        <v>2011</v>
      </c>
      <c r="F7" s="119"/>
      <c r="G7" s="120">
        <v>2011</v>
      </c>
      <c r="H7" s="119"/>
      <c r="I7" s="120">
        <v>2011</v>
      </c>
      <c r="J7" s="119"/>
      <c r="K7" s="120"/>
      <c r="L7" s="119"/>
      <c r="M7" s="120">
        <v>2011</v>
      </c>
    </row>
    <row r="8" spans="2:13" ht="15.75" customHeight="1" x14ac:dyDescent="0.25">
      <c r="B8" s="150" t="s">
        <v>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2:13" ht="31.5" x14ac:dyDescent="0.25">
      <c r="B9" s="114" t="s">
        <v>3</v>
      </c>
      <c r="C9" s="120"/>
      <c r="D9" s="119"/>
      <c r="E9" s="120"/>
      <c r="F9" s="119"/>
      <c r="G9" s="120"/>
      <c r="H9" s="119"/>
      <c r="I9" s="120"/>
      <c r="J9" s="119"/>
      <c r="K9" s="120" t="s">
        <v>98</v>
      </c>
      <c r="L9" s="119"/>
      <c r="M9" s="120"/>
    </row>
    <row r="10" spans="2:13" ht="15.75" x14ac:dyDescent="0.25">
      <c r="B10" s="114" t="s">
        <v>4</v>
      </c>
      <c r="C10" s="120"/>
      <c r="D10" s="119"/>
      <c r="E10" s="120"/>
      <c r="F10" s="119"/>
      <c r="G10" s="120"/>
      <c r="H10" s="119"/>
      <c r="I10" s="120"/>
      <c r="J10" s="119"/>
      <c r="K10" s="120" t="s">
        <v>98</v>
      </c>
      <c r="L10" s="119"/>
      <c r="M10" s="120"/>
    </row>
    <row r="11" spans="2:13" ht="15.75" x14ac:dyDescent="0.25">
      <c r="B11" s="114" t="s">
        <v>5</v>
      </c>
      <c r="C11" s="120"/>
      <c r="D11" s="119"/>
      <c r="E11" s="120"/>
      <c r="F11" s="119"/>
      <c r="G11" s="120"/>
      <c r="H11" s="119"/>
      <c r="I11" s="120"/>
      <c r="J11" s="119"/>
      <c r="K11" s="120" t="s">
        <v>98</v>
      </c>
      <c r="L11" s="119"/>
      <c r="M11" s="120"/>
    </row>
    <row r="12" spans="2:13" ht="15.75" x14ac:dyDescent="0.25">
      <c r="B12" s="114" t="s">
        <v>6</v>
      </c>
      <c r="C12" s="120"/>
      <c r="D12" s="119"/>
      <c r="E12" s="120"/>
      <c r="F12" s="119"/>
      <c r="G12" s="120"/>
      <c r="H12" s="119"/>
      <c r="I12" s="120"/>
      <c r="J12" s="119"/>
      <c r="K12" s="120" t="s">
        <v>98</v>
      </c>
      <c r="L12" s="119"/>
      <c r="M12" s="120"/>
    </row>
    <row r="13" spans="2:13" ht="15.75" x14ac:dyDescent="0.25">
      <c r="B13" s="150" t="s">
        <v>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</row>
    <row r="14" spans="2:13" ht="15.75" x14ac:dyDescent="0.25">
      <c r="B14" s="114" t="s">
        <v>8</v>
      </c>
      <c r="C14" s="120">
        <v>159</v>
      </c>
      <c r="D14" s="119"/>
      <c r="E14" s="120">
        <v>116</v>
      </c>
      <c r="F14" s="119"/>
      <c r="G14" s="120">
        <v>5</v>
      </c>
      <c r="H14" s="119"/>
      <c r="I14" s="120">
        <v>27</v>
      </c>
      <c r="J14" s="119"/>
      <c r="K14" s="120" t="s">
        <v>98</v>
      </c>
      <c r="L14" s="119"/>
      <c r="M14" s="120">
        <v>115</v>
      </c>
    </row>
    <row r="15" spans="2:13" ht="15.75" x14ac:dyDescent="0.25">
      <c r="B15" s="114" t="s">
        <v>9</v>
      </c>
      <c r="C15" s="120"/>
      <c r="D15" s="119"/>
      <c r="E15" s="120"/>
      <c r="F15" s="119"/>
      <c r="G15" s="120"/>
      <c r="H15" s="119"/>
      <c r="I15" s="120"/>
      <c r="J15" s="119"/>
      <c r="K15" s="120" t="s">
        <v>98</v>
      </c>
      <c r="L15" s="119"/>
      <c r="M15" s="120"/>
    </row>
    <row r="16" spans="2:13" ht="15.75" x14ac:dyDescent="0.25">
      <c r="B16" s="114" t="s">
        <v>10</v>
      </c>
      <c r="C16" s="120">
        <v>94</v>
      </c>
      <c r="D16" s="119"/>
      <c r="E16" s="120">
        <v>78</v>
      </c>
      <c r="F16" s="119"/>
      <c r="G16" s="120">
        <v>2</v>
      </c>
      <c r="H16" s="119"/>
      <c r="I16" s="120">
        <v>18</v>
      </c>
      <c r="J16" s="119"/>
      <c r="K16" s="120" t="s">
        <v>98</v>
      </c>
      <c r="L16" s="119"/>
      <c r="M16" s="120">
        <v>78</v>
      </c>
    </row>
    <row r="17" spans="2:13" ht="15.75" x14ac:dyDescent="0.25">
      <c r="B17" s="114" t="s">
        <v>11</v>
      </c>
      <c r="C17" s="120">
        <v>65</v>
      </c>
      <c r="D17" s="119"/>
      <c r="E17" s="120">
        <v>38</v>
      </c>
      <c r="F17" s="119"/>
      <c r="G17" s="120">
        <v>3</v>
      </c>
      <c r="H17" s="119"/>
      <c r="I17" s="120">
        <v>9</v>
      </c>
      <c r="J17" s="119"/>
      <c r="K17" s="120" t="s">
        <v>98</v>
      </c>
      <c r="L17" s="119"/>
      <c r="M17" s="120">
        <v>37</v>
      </c>
    </row>
    <row r="18" spans="2:13" ht="15.75" x14ac:dyDescent="0.25">
      <c r="B18" s="114" t="s">
        <v>12</v>
      </c>
      <c r="C18" s="120">
        <v>0</v>
      </c>
      <c r="D18" s="119"/>
      <c r="E18" s="120">
        <v>0</v>
      </c>
      <c r="F18" s="119"/>
      <c r="G18" s="120">
        <v>0</v>
      </c>
      <c r="H18" s="119"/>
      <c r="I18" s="120">
        <v>0</v>
      </c>
      <c r="J18" s="119"/>
      <c r="K18" s="120" t="s">
        <v>98</v>
      </c>
      <c r="L18" s="119"/>
      <c r="M18" s="120">
        <v>3</v>
      </c>
    </row>
    <row r="19" spans="2:13" ht="15.75" customHeight="1" x14ac:dyDescent="0.25">
      <c r="B19" s="153" t="s">
        <v>13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5"/>
    </row>
    <row r="20" spans="2:13" ht="15.75" x14ac:dyDescent="0.25">
      <c r="B20" s="1" t="s">
        <v>14</v>
      </c>
      <c r="C20" s="117">
        <v>5</v>
      </c>
      <c r="D20" s="118"/>
      <c r="E20" s="117">
        <v>32</v>
      </c>
      <c r="F20" s="118"/>
      <c r="G20" s="117">
        <v>0</v>
      </c>
      <c r="H20" s="118"/>
      <c r="I20" s="120">
        <v>0</v>
      </c>
      <c r="J20" s="119"/>
      <c r="K20" s="120" t="s">
        <v>98</v>
      </c>
      <c r="L20" s="119"/>
      <c r="M20" s="120">
        <v>0</v>
      </c>
    </row>
    <row r="21" spans="2:13" ht="15.75" x14ac:dyDescent="0.25">
      <c r="B21" s="1" t="s">
        <v>93</v>
      </c>
      <c r="C21" s="121">
        <v>6130.1</v>
      </c>
      <c r="D21" s="118"/>
      <c r="E21" s="121">
        <v>46683.34</v>
      </c>
      <c r="F21" s="118"/>
      <c r="G21" s="121">
        <v>0</v>
      </c>
      <c r="H21" s="118"/>
      <c r="I21" s="121">
        <v>0</v>
      </c>
      <c r="J21" s="119"/>
      <c r="K21" s="120" t="s">
        <v>98</v>
      </c>
      <c r="L21" s="119"/>
      <c r="M21" s="121">
        <v>0</v>
      </c>
    </row>
    <row r="22" spans="2:13" ht="15.75" x14ac:dyDescent="0.25">
      <c r="B22" s="1" t="s">
        <v>15</v>
      </c>
      <c r="C22" s="117">
        <v>0</v>
      </c>
      <c r="D22" s="118"/>
      <c r="E22" s="117">
        <v>0</v>
      </c>
      <c r="F22" s="118"/>
      <c r="G22" s="117">
        <v>0</v>
      </c>
      <c r="H22" s="118"/>
      <c r="I22" s="120">
        <v>0</v>
      </c>
      <c r="J22" s="119"/>
      <c r="K22" s="120" t="s">
        <v>98</v>
      </c>
      <c r="L22" s="119"/>
      <c r="M22" s="120">
        <v>0</v>
      </c>
    </row>
    <row r="23" spans="2:13" ht="15.75" x14ac:dyDescent="0.25">
      <c r="B23" s="1" t="s">
        <v>16</v>
      </c>
      <c r="C23" s="121">
        <v>0</v>
      </c>
      <c r="D23" s="118"/>
      <c r="E23" s="121">
        <v>0</v>
      </c>
      <c r="F23" s="118"/>
      <c r="G23" s="121">
        <v>0</v>
      </c>
      <c r="H23" s="118"/>
      <c r="I23" s="121">
        <v>0</v>
      </c>
      <c r="J23" s="119"/>
      <c r="K23" s="120" t="s">
        <v>98</v>
      </c>
      <c r="L23" s="119"/>
      <c r="M23" s="121">
        <v>0</v>
      </c>
    </row>
    <row r="24" spans="2:13" ht="31.5" x14ac:dyDescent="0.25">
      <c r="B24" s="1" t="s">
        <v>17</v>
      </c>
      <c r="C24" s="117">
        <v>21</v>
      </c>
      <c r="D24" s="118"/>
      <c r="E24" s="117">
        <v>20</v>
      </c>
      <c r="F24" s="118"/>
      <c r="G24" s="117">
        <v>0</v>
      </c>
      <c r="H24" s="118"/>
      <c r="I24" s="120">
        <v>2</v>
      </c>
      <c r="J24" s="119"/>
      <c r="K24" s="120" t="s">
        <v>98</v>
      </c>
      <c r="L24" s="119"/>
      <c r="M24" s="120">
        <v>4</v>
      </c>
    </row>
    <row r="25" spans="2:13" ht="15.75" x14ac:dyDescent="0.25">
      <c r="B25" s="1" t="s">
        <v>18</v>
      </c>
      <c r="C25" s="117">
        <v>21</v>
      </c>
      <c r="D25" s="118"/>
      <c r="E25" s="117">
        <v>20</v>
      </c>
      <c r="F25" s="118"/>
      <c r="G25" s="117">
        <v>0</v>
      </c>
      <c r="H25" s="118"/>
      <c r="I25" s="120">
        <v>2</v>
      </c>
      <c r="J25" s="119"/>
      <c r="K25" s="120" t="s">
        <v>98</v>
      </c>
      <c r="L25" s="119"/>
      <c r="M25" s="120">
        <v>4</v>
      </c>
    </row>
    <row r="26" spans="2:13" ht="15.75" x14ac:dyDescent="0.25">
      <c r="B26" s="146" t="s">
        <v>19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8"/>
    </row>
    <row r="27" spans="2:13" ht="15.75" x14ac:dyDescent="0.25">
      <c r="B27" s="1" t="s">
        <v>91</v>
      </c>
      <c r="C27" s="121">
        <v>2412331.5699999998</v>
      </c>
      <c r="D27" s="118"/>
      <c r="E27" s="121">
        <v>1439391.17</v>
      </c>
      <c r="F27" s="118"/>
      <c r="G27" s="121">
        <v>31488.58</v>
      </c>
      <c r="H27" s="118"/>
      <c r="I27" s="121">
        <v>379386.31</v>
      </c>
      <c r="J27" s="119"/>
      <c r="K27" s="120" t="s">
        <v>98</v>
      </c>
      <c r="L27" s="119"/>
      <c r="M27" s="121">
        <v>163474.94</v>
      </c>
    </row>
    <row r="28" spans="2:13" ht="15.75" x14ac:dyDescent="0.25">
      <c r="B28" s="1" t="s">
        <v>20</v>
      </c>
      <c r="C28" s="121">
        <v>0</v>
      </c>
      <c r="D28" s="118"/>
      <c r="E28" s="121">
        <v>0</v>
      </c>
      <c r="F28" s="118"/>
      <c r="G28" s="121">
        <v>0</v>
      </c>
      <c r="H28" s="118"/>
      <c r="I28" s="121">
        <v>0</v>
      </c>
      <c r="J28" s="119"/>
      <c r="K28" s="120" t="s">
        <v>98</v>
      </c>
      <c r="L28" s="119"/>
      <c r="M28" s="121">
        <v>0</v>
      </c>
    </row>
    <row r="29" spans="2:13" ht="33.75" x14ac:dyDescent="0.25">
      <c r="B29" s="1" t="s">
        <v>94</v>
      </c>
      <c r="C29" s="124" t="s">
        <v>100</v>
      </c>
      <c r="D29" s="118"/>
      <c r="E29" s="124" t="s">
        <v>101</v>
      </c>
      <c r="F29" s="118"/>
      <c r="G29" s="124" t="s">
        <v>102</v>
      </c>
      <c r="H29" s="118"/>
      <c r="I29" s="124" t="s">
        <v>103</v>
      </c>
      <c r="J29" s="119"/>
      <c r="K29" s="120" t="s">
        <v>98</v>
      </c>
      <c r="L29" s="119"/>
      <c r="M29" s="124" t="s">
        <v>104</v>
      </c>
    </row>
    <row r="30" spans="2:13" ht="31.5" x14ac:dyDescent="0.25">
      <c r="B30" s="1" t="s">
        <v>92</v>
      </c>
      <c r="C30" s="121">
        <v>0</v>
      </c>
      <c r="D30" s="118"/>
      <c r="E30" s="121">
        <v>0</v>
      </c>
      <c r="F30" s="118"/>
      <c r="G30" s="121">
        <v>0</v>
      </c>
      <c r="H30" s="118"/>
      <c r="I30" s="122">
        <v>0</v>
      </c>
      <c r="J30" s="119"/>
      <c r="K30" s="120" t="s">
        <v>98</v>
      </c>
      <c r="L30" s="119"/>
      <c r="M30" s="122">
        <v>0</v>
      </c>
    </row>
    <row r="31" spans="2:13" x14ac:dyDescent="0.25">
      <c r="B31" s="111"/>
      <c r="C31" s="111"/>
      <c r="D31" s="111"/>
      <c r="E31" s="111"/>
      <c r="F31" s="111"/>
      <c r="G31" s="111"/>
      <c r="H31" s="111"/>
    </row>
    <row r="32" spans="2:13" ht="17.25" x14ac:dyDescent="0.25">
      <c r="B32" s="111" t="s">
        <v>95</v>
      </c>
      <c r="C32" s="111"/>
      <c r="D32" s="111"/>
      <c r="E32" s="111"/>
      <c r="F32" s="111"/>
      <c r="G32" s="111"/>
      <c r="H32" s="111"/>
    </row>
  </sheetData>
  <sheetProtection selectLockedCells="1"/>
  <mergeCells count="6">
    <mergeCell ref="B26:M26"/>
    <mergeCell ref="B2:G2"/>
    <mergeCell ref="B1:G1"/>
    <mergeCell ref="B8:M8"/>
    <mergeCell ref="B13:M13"/>
    <mergeCell ref="B19:M19"/>
  </mergeCells>
  <phoneticPr fontId="57" type="noConversion"/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tabSelected="1" zoomScale="95" workbookViewId="0">
      <selection activeCell="D21" sqref="D21"/>
    </sheetView>
  </sheetViews>
  <sheetFormatPr defaultRowHeight="12.75" x14ac:dyDescent="0.2"/>
  <cols>
    <col min="1" max="1" width="2" style="3" customWidth="1"/>
    <col min="2" max="2" width="1.7109375" style="3" customWidth="1"/>
    <col min="3" max="3" width="80" style="3" customWidth="1"/>
    <col min="4" max="4" width="40.7109375" style="3" customWidth="1"/>
    <col min="5" max="5" width="1" style="3" customWidth="1"/>
    <col min="6" max="6" width="1.7109375" style="3" customWidth="1"/>
    <col min="7" max="16384" width="9.140625" style="3"/>
  </cols>
  <sheetData>
    <row r="1" spans="2:6" ht="18" x14ac:dyDescent="0.25">
      <c r="B1" s="2" t="s">
        <v>21</v>
      </c>
    </row>
    <row r="2" spans="2:6" s="8" customFormat="1" ht="29.25" customHeight="1" x14ac:dyDescent="0.25">
      <c r="B2" s="4"/>
      <c r="C2" s="5"/>
      <c r="D2" s="6" t="s">
        <v>180</v>
      </c>
      <c r="E2" s="6"/>
      <c r="F2" s="7"/>
    </row>
    <row r="3" spans="2:6" s="13" customFormat="1" ht="56.25" x14ac:dyDescent="0.2">
      <c r="B3" s="9"/>
      <c r="C3" s="10"/>
      <c r="D3" s="11" t="s">
        <v>96</v>
      </c>
      <c r="E3" s="11"/>
      <c r="F3" s="12"/>
    </row>
    <row r="4" spans="2:6" s="13" customFormat="1" x14ac:dyDescent="0.2">
      <c r="B4" s="9"/>
      <c r="C4" s="10"/>
      <c r="D4" s="14"/>
      <c r="E4" s="14"/>
      <c r="F4" s="12"/>
    </row>
    <row r="5" spans="2:6" s="13" customFormat="1" ht="0.95" customHeight="1" x14ac:dyDescent="0.2">
      <c r="B5" s="15"/>
      <c r="C5" s="16"/>
      <c r="D5" s="17"/>
      <c r="E5" s="18"/>
      <c r="F5" s="19"/>
    </row>
    <row r="6" spans="2:6" s="24" customFormat="1" ht="39.950000000000003" customHeight="1" x14ac:dyDescent="0.25">
      <c r="B6" s="20"/>
      <c r="C6" s="21" t="s">
        <v>22</v>
      </c>
      <c r="D6" s="140">
        <v>15147.44</v>
      </c>
      <c r="E6" s="22"/>
      <c r="F6" s="23"/>
    </row>
    <row r="7" spans="2:6" s="24" customFormat="1" ht="39.950000000000003" customHeight="1" x14ac:dyDescent="0.25">
      <c r="B7" s="20"/>
      <c r="C7" s="21" t="s">
        <v>23</v>
      </c>
      <c r="D7" s="140">
        <v>24778.75</v>
      </c>
      <c r="E7" s="22"/>
      <c r="F7" s="23"/>
    </row>
    <row r="8" spans="2:6" s="24" customFormat="1" ht="39.950000000000003" customHeight="1" x14ac:dyDescent="0.25">
      <c r="B8" s="20"/>
      <c r="C8" s="21" t="s">
        <v>24</v>
      </c>
      <c r="D8" s="140">
        <v>0</v>
      </c>
      <c r="E8" s="22"/>
      <c r="F8" s="23"/>
    </row>
    <row r="9" spans="2:6" s="24" customFormat="1" ht="39.950000000000003" customHeight="1" x14ac:dyDescent="0.25">
      <c r="B9" s="20"/>
      <c r="C9" s="25" t="s">
        <v>25</v>
      </c>
      <c r="D9" s="140">
        <f>SUM(D6:D8)</f>
        <v>39926.19</v>
      </c>
      <c r="E9" s="22"/>
      <c r="F9" s="23"/>
    </row>
    <row r="10" spans="2:6" s="24" customFormat="1" ht="39.950000000000003" customHeight="1" x14ac:dyDescent="0.25">
      <c r="B10" s="20"/>
      <c r="C10" s="26" t="s">
        <v>26</v>
      </c>
      <c r="D10" s="140">
        <f>D9/D17</f>
        <v>25.69252895752896</v>
      </c>
      <c r="E10" s="27"/>
      <c r="F10" s="23"/>
    </row>
    <row r="11" spans="2:6" s="24" customFormat="1" ht="39.950000000000003" customHeight="1" x14ac:dyDescent="0.25">
      <c r="B11" s="20"/>
      <c r="C11" s="21" t="s">
        <v>27</v>
      </c>
      <c r="D11" s="142">
        <f>'Scenario 4'!U67</f>
        <v>39926.186177999989</v>
      </c>
      <c r="E11" s="22"/>
      <c r="F11" s="23"/>
    </row>
    <row r="12" spans="2:6" s="24" customFormat="1" ht="39.950000000000003" customHeight="1" x14ac:dyDescent="0.25">
      <c r="B12" s="20"/>
      <c r="C12" s="21" t="s">
        <v>28</v>
      </c>
      <c r="D12" s="141">
        <f>D9-D11</f>
        <v>3.8220000133151188E-3</v>
      </c>
      <c r="E12" s="22"/>
      <c r="F12" s="23"/>
    </row>
    <row r="13" spans="2:6" ht="5.25" customHeight="1" x14ac:dyDescent="0.2">
      <c r="B13" s="28"/>
      <c r="C13" s="29"/>
      <c r="D13" s="29"/>
      <c r="E13" s="29"/>
      <c r="F13" s="30"/>
    </row>
    <row r="15" spans="2:6" x14ac:dyDescent="0.2">
      <c r="C15" s="31" t="s">
        <v>29</v>
      </c>
      <c r="D15" s="32"/>
      <c r="E15" s="33"/>
    </row>
    <row r="16" spans="2:6" x14ac:dyDescent="0.2">
      <c r="C16" s="21" t="s">
        <v>30</v>
      </c>
      <c r="D16" s="123">
        <v>4423184.13</v>
      </c>
      <c r="E16" s="34"/>
    </row>
    <row r="17" spans="3:5" x14ac:dyDescent="0.2">
      <c r="C17" s="21" t="s">
        <v>31</v>
      </c>
      <c r="D17" s="143">
        <v>1554</v>
      </c>
      <c r="E17" s="35"/>
    </row>
  </sheetData>
  <sheetProtection password="CC10" sheet="1" objects="1" scenarios="1" selectLockedCells="1"/>
  <phoneticPr fontId="57" type="noConversion"/>
  <pageMargins left="0.75" right="0.75" top="1" bottom="1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78"/>
  <sheetViews>
    <sheetView showGridLines="0" zoomScale="90" zoomScaleNormal="100" workbookViewId="0">
      <selection activeCell="C47" sqref="C47"/>
    </sheetView>
  </sheetViews>
  <sheetFormatPr defaultRowHeight="12.75" x14ac:dyDescent="0.2"/>
  <cols>
    <col min="1" max="1" width="2.85546875" style="13" customWidth="1"/>
    <col min="2" max="2" width="1.140625" style="13" customWidth="1"/>
    <col min="3" max="3" width="22.42578125" style="13" customWidth="1"/>
    <col min="4" max="4" width="39.42578125" style="13" customWidth="1"/>
    <col min="5" max="5" width="13.5703125" style="13" customWidth="1"/>
    <col min="6" max="6" width="7.140625" style="13" customWidth="1"/>
    <col min="7" max="7" width="14.7109375" style="110" customWidth="1"/>
    <col min="8" max="8" width="1" style="110" customWidth="1"/>
    <col min="9" max="10" width="14.7109375" style="109" customWidth="1"/>
    <col min="11" max="11" width="1" style="110" customWidth="1"/>
    <col min="12" max="13" width="14.7109375" style="109" customWidth="1"/>
    <col min="14" max="14" width="1" style="110" customWidth="1"/>
    <col min="15" max="16" width="14.7109375" style="109" customWidth="1"/>
    <col min="17" max="17" width="1" style="110" customWidth="1"/>
    <col min="18" max="18" width="10.85546875" style="109" customWidth="1"/>
    <col min="19" max="19" width="1" style="110" customWidth="1"/>
    <col min="20" max="21" width="14.7109375" style="109" customWidth="1"/>
    <col min="22" max="22" width="1.140625" style="109" customWidth="1"/>
    <col min="23" max="23" width="9.140625" style="13"/>
    <col min="24" max="24" width="12.28515625" style="13" bestFit="1" customWidth="1"/>
    <col min="25" max="25" width="9.140625" style="13"/>
    <col min="26" max="26" width="10.42578125" style="13" bestFit="1" customWidth="1"/>
    <col min="27" max="27" width="9.140625" style="13"/>
    <col min="28" max="28" width="11.42578125" style="13" bestFit="1" customWidth="1"/>
    <col min="29" max="16384" width="9.140625" style="13"/>
  </cols>
  <sheetData>
    <row r="1" spans="2:23" x14ac:dyDescent="0.2">
      <c r="C1" s="37" t="s">
        <v>181</v>
      </c>
    </row>
    <row r="2" spans="2:23" s="40" customFormat="1" ht="17.25" customHeight="1" x14ac:dyDescent="0.25">
      <c r="B2" s="36" t="s">
        <v>32</v>
      </c>
      <c r="C2" s="37"/>
      <c r="D2" s="38"/>
      <c r="E2" s="37" t="s">
        <v>33</v>
      </c>
      <c r="F2" s="38"/>
      <c r="G2" s="38"/>
      <c r="H2" s="38"/>
      <c r="I2" s="38"/>
      <c r="J2" s="38"/>
      <c r="K2" s="38"/>
      <c r="L2" s="38"/>
      <c r="M2" s="39"/>
      <c r="N2" s="38"/>
      <c r="O2" s="38"/>
      <c r="P2" s="39"/>
      <c r="Q2" s="38"/>
      <c r="R2" s="39"/>
      <c r="S2" s="38"/>
      <c r="T2" s="38"/>
      <c r="U2" s="39"/>
      <c r="V2" s="39"/>
    </row>
    <row r="3" spans="2:23" s="47" customFormat="1" ht="4.5" customHeight="1" x14ac:dyDescent="0.2">
      <c r="B3" s="41"/>
      <c r="C3" s="42" t="s">
        <v>34</v>
      </c>
      <c r="D3" s="43"/>
      <c r="E3" s="42"/>
      <c r="F3" s="43"/>
      <c r="G3" s="43"/>
      <c r="H3" s="43"/>
      <c r="I3" s="44"/>
      <c r="J3" s="44"/>
      <c r="K3" s="45"/>
      <c r="L3" s="44"/>
      <c r="M3" s="44"/>
      <c r="N3" s="45"/>
      <c r="O3" s="44"/>
      <c r="P3" s="44"/>
      <c r="Q3" s="45"/>
      <c r="R3" s="44"/>
      <c r="S3" s="45"/>
      <c r="T3" s="44"/>
      <c r="U3" s="44"/>
      <c r="V3" s="46"/>
    </row>
    <row r="4" spans="2:23" s="55" customFormat="1" ht="48" x14ac:dyDescent="0.2">
      <c r="B4" s="48"/>
      <c r="C4" s="49" t="s">
        <v>35</v>
      </c>
      <c r="D4" s="49" t="s">
        <v>36</v>
      </c>
      <c r="E4" s="49" t="s">
        <v>37</v>
      </c>
      <c r="F4" s="49" t="s">
        <v>38</v>
      </c>
      <c r="G4" s="50" t="s">
        <v>39</v>
      </c>
      <c r="H4" s="50"/>
      <c r="I4" s="51" t="s">
        <v>40</v>
      </c>
      <c r="J4" s="51" t="s">
        <v>41</v>
      </c>
      <c r="K4" s="50"/>
      <c r="L4" s="51" t="s">
        <v>42</v>
      </c>
      <c r="M4" s="51" t="s">
        <v>43</v>
      </c>
      <c r="N4" s="50"/>
      <c r="O4" s="51" t="s">
        <v>44</v>
      </c>
      <c r="P4" s="51" t="s">
        <v>45</v>
      </c>
      <c r="Q4" s="50"/>
      <c r="R4" s="52" t="s">
        <v>46</v>
      </c>
      <c r="S4" s="50"/>
      <c r="T4" s="51" t="s">
        <v>47</v>
      </c>
      <c r="U4" s="51" t="s">
        <v>47</v>
      </c>
      <c r="V4" s="53"/>
      <c r="W4" s="54"/>
    </row>
    <row r="5" spans="2:23" s="47" customFormat="1" ht="4.5" customHeight="1" x14ac:dyDescent="0.2">
      <c r="B5" s="56"/>
      <c r="C5" s="57"/>
      <c r="D5" s="57"/>
      <c r="E5" s="57"/>
      <c r="F5" s="57"/>
      <c r="G5" s="58"/>
      <c r="H5" s="58"/>
      <c r="I5" s="131"/>
      <c r="J5" s="132"/>
      <c r="K5" s="133"/>
      <c r="L5" s="131"/>
      <c r="M5" s="132"/>
      <c r="N5" s="133"/>
      <c r="O5" s="131"/>
      <c r="P5" s="132"/>
      <c r="Q5" s="131"/>
      <c r="R5" s="134"/>
      <c r="S5" s="133"/>
      <c r="T5" s="131"/>
      <c r="U5" s="59"/>
      <c r="V5" s="60"/>
    </row>
    <row r="6" spans="2:23" s="55" customFormat="1" ht="12" x14ac:dyDescent="0.2">
      <c r="B6" s="61"/>
      <c r="C6" s="62"/>
      <c r="D6" s="63"/>
      <c r="E6" s="62"/>
      <c r="F6" s="63"/>
      <c r="G6" s="64"/>
      <c r="H6" s="64"/>
      <c r="I6" s="135"/>
      <c r="J6" s="136"/>
      <c r="K6" s="128"/>
      <c r="L6" s="135"/>
      <c r="M6" s="136"/>
      <c r="N6" s="128"/>
      <c r="O6" s="135"/>
      <c r="P6" s="136"/>
      <c r="Q6" s="137"/>
      <c r="R6" s="138"/>
      <c r="S6" s="128"/>
      <c r="T6" s="135"/>
      <c r="U6" s="65"/>
      <c r="V6" s="67"/>
    </row>
    <row r="7" spans="2:23" s="74" customFormat="1" ht="12" x14ac:dyDescent="0.2">
      <c r="B7" s="68"/>
      <c r="C7" s="69" t="s">
        <v>48</v>
      </c>
      <c r="D7" s="126" t="s">
        <v>121</v>
      </c>
      <c r="E7" s="126" t="s">
        <v>37</v>
      </c>
      <c r="F7" s="126" t="s">
        <v>81</v>
      </c>
      <c r="G7" s="127">
        <v>13440.7</v>
      </c>
      <c r="H7" s="70"/>
      <c r="I7" s="130">
        <v>8.8999999999999999E-3</v>
      </c>
      <c r="J7" s="71">
        <f>G7*I7</f>
        <v>119.62223</v>
      </c>
      <c r="K7" s="70"/>
      <c r="L7" s="130">
        <v>7.4999999999999997E-3</v>
      </c>
      <c r="M7" s="71">
        <f>G7*L7</f>
        <v>100.80525</v>
      </c>
      <c r="N7" s="70"/>
      <c r="O7" s="130">
        <v>0</v>
      </c>
      <c r="P7" s="71">
        <f>G7*O7</f>
        <v>0</v>
      </c>
      <c r="Q7" s="66"/>
      <c r="R7" s="72">
        <f>I7+L7+O7</f>
        <v>1.6399999999999998E-2</v>
      </c>
      <c r="S7" s="70"/>
      <c r="T7" s="130">
        <v>1.6399999999999998E-2</v>
      </c>
      <c r="U7" s="71">
        <f t="shared" ref="U7:U16" si="0">G7*T7</f>
        <v>220.42747999999997</v>
      </c>
      <c r="V7" s="73"/>
    </row>
    <row r="8" spans="2:23" s="74" customFormat="1" ht="12" x14ac:dyDescent="0.2">
      <c r="B8" s="68"/>
      <c r="C8" s="69" t="s">
        <v>53</v>
      </c>
      <c r="D8" s="126" t="s">
        <v>122</v>
      </c>
      <c r="E8" s="126" t="s">
        <v>37</v>
      </c>
      <c r="F8" s="126" t="s">
        <v>81</v>
      </c>
      <c r="G8" s="127">
        <v>22477.43</v>
      </c>
      <c r="H8" s="70"/>
      <c r="I8" s="130">
        <v>1.2699999999999999E-2</v>
      </c>
      <c r="J8" s="71">
        <f t="shared" ref="J8:J16" si="1">G8*I8</f>
        <v>285.46336100000002</v>
      </c>
      <c r="K8" s="70"/>
      <c r="L8" s="130">
        <v>0.01</v>
      </c>
      <c r="M8" s="71">
        <f t="shared" ref="M8:M65" si="2">G8*L8</f>
        <v>224.77430000000001</v>
      </c>
      <c r="N8" s="70"/>
      <c r="O8" s="130">
        <v>0</v>
      </c>
      <c r="P8" s="71">
        <f t="shared" ref="P8:P65" si="3">G8*O8</f>
        <v>0</v>
      </c>
      <c r="Q8" s="66"/>
      <c r="R8" s="72">
        <f t="shared" ref="R8:R65" si="4">I8+L8+O8</f>
        <v>2.2699999999999998E-2</v>
      </c>
      <c r="S8" s="70"/>
      <c r="T8" s="130">
        <v>2.2699999999999998E-2</v>
      </c>
      <c r="U8" s="71">
        <f t="shared" si="0"/>
        <v>510.23766099999995</v>
      </c>
      <c r="V8" s="73"/>
    </row>
    <row r="9" spans="2:23" s="74" customFormat="1" ht="12" x14ac:dyDescent="0.2">
      <c r="B9" s="68"/>
      <c r="C9" s="69" t="s">
        <v>56</v>
      </c>
      <c r="D9" s="126" t="s">
        <v>123</v>
      </c>
      <c r="E9" s="126" t="s">
        <v>37</v>
      </c>
      <c r="F9" s="126" t="s">
        <v>81</v>
      </c>
      <c r="G9" s="127">
        <v>70.790000000000006</v>
      </c>
      <c r="H9" s="70"/>
      <c r="I9" s="130">
        <v>1.15E-2</v>
      </c>
      <c r="J9" s="71">
        <f t="shared" si="1"/>
        <v>0.81408500000000006</v>
      </c>
      <c r="K9" s="70"/>
      <c r="L9" s="130">
        <v>0.01</v>
      </c>
      <c r="M9" s="71">
        <f t="shared" si="2"/>
        <v>0.70790000000000008</v>
      </c>
      <c r="N9" s="70"/>
      <c r="O9" s="130">
        <v>0</v>
      </c>
      <c r="P9" s="71">
        <f t="shared" si="3"/>
        <v>0</v>
      </c>
      <c r="Q9" s="66"/>
      <c r="R9" s="72">
        <f t="shared" si="4"/>
        <v>2.1499999999999998E-2</v>
      </c>
      <c r="S9" s="70"/>
      <c r="T9" s="130">
        <v>2.1499999999999998E-2</v>
      </c>
      <c r="U9" s="71">
        <f t="shared" si="0"/>
        <v>1.5219849999999999</v>
      </c>
      <c r="V9" s="73"/>
    </row>
    <row r="10" spans="2:23" s="74" customFormat="1" ht="12" x14ac:dyDescent="0.2">
      <c r="B10" s="68"/>
      <c r="C10" s="69" t="s">
        <v>61</v>
      </c>
      <c r="D10" s="126" t="s">
        <v>124</v>
      </c>
      <c r="E10" s="126" t="s">
        <v>37</v>
      </c>
      <c r="F10" s="126" t="s">
        <v>81</v>
      </c>
      <c r="G10" s="127">
        <v>375.77</v>
      </c>
      <c r="H10" s="70"/>
      <c r="I10" s="130">
        <v>1.04E-2</v>
      </c>
      <c r="J10" s="71">
        <f t="shared" si="1"/>
        <v>3.9080079999999997</v>
      </c>
      <c r="K10" s="70"/>
      <c r="L10" s="130">
        <v>0.01</v>
      </c>
      <c r="M10" s="71">
        <f t="shared" si="2"/>
        <v>3.7576999999999998</v>
      </c>
      <c r="N10" s="70"/>
      <c r="O10" s="130">
        <v>0</v>
      </c>
      <c r="P10" s="71">
        <f t="shared" si="3"/>
        <v>0</v>
      </c>
      <c r="Q10" s="66"/>
      <c r="R10" s="72">
        <f t="shared" si="4"/>
        <v>2.0400000000000001E-2</v>
      </c>
      <c r="S10" s="70"/>
      <c r="T10" s="130">
        <v>2.0400000000000001E-2</v>
      </c>
      <c r="U10" s="71">
        <f t="shared" si="0"/>
        <v>7.6657080000000004</v>
      </c>
      <c r="V10" s="73"/>
    </row>
    <row r="11" spans="2:23" s="74" customFormat="1" ht="12" x14ac:dyDescent="0.2">
      <c r="B11" s="68"/>
      <c r="C11" s="69" t="s">
        <v>49</v>
      </c>
      <c r="D11" s="126" t="s">
        <v>125</v>
      </c>
      <c r="E11" s="126" t="s">
        <v>37</v>
      </c>
      <c r="F11" s="126" t="s">
        <v>81</v>
      </c>
      <c r="G11" s="127">
        <v>268.02</v>
      </c>
      <c r="H11" s="70"/>
      <c r="I11" s="130">
        <v>7.7000000000000002E-3</v>
      </c>
      <c r="J11" s="71">
        <f t="shared" si="1"/>
        <v>2.0637539999999999</v>
      </c>
      <c r="K11" s="70"/>
      <c r="L11" s="130">
        <v>0.01</v>
      </c>
      <c r="M11" s="71">
        <f t="shared" si="2"/>
        <v>2.6801999999999997</v>
      </c>
      <c r="N11" s="70"/>
      <c r="O11" s="130">
        <v>0</v>
      </c>
      <c r="P11" s="71">
        <f t="shared" si="3"/>
        <v>0</v>
      </c>
      <c r="Q11" s="66"/>
      <c r="R11" s="72">
        <f t="shared" si="4"/>
        <v>1.77E-2</v>
      </c>
      <c r="S11" s="70"/>
      <c r="T11" s="130">
        <v>1.77E-2</v>
      </c>
      <c r="U11" s="71">
        <f t="shared" si="0"/>
        <v>4.7439539999999996</v>
      </c>
      <c r="V11" s="73"/>
    </row>
    <row r="12" spans="2:23" s="74" customFormat="1" ht="12" x14ac:dyDescent="0.2">
      <c r="B12" s="68"/>
      <c r="C12" s="69" t="s">
        <v>53</v>
      </c>
      <c r="D12" s="126" t="s">
        <v>126</v>
      </c>
      <c r="E12" s="126" t="s">
        <v>37</v>
      </c>
      <c r="F12" s="126" t="s">
        <v>81</v>
      </c>
      <c r="G12" s="127">
        <v>45462.75</v>
      </c>
      <c r="H12" s="70"/>
      <c r="I12" s="130">
        <v>8.5000000000000006E-3</v>
      </c>
      <c r="J12" s="71">
        <f t="shared" si="1"/>
        <v>386.43337500000001</v>
      </c>
      <c r="K12" s="70"/>
      <c r="L12" s="130">
        <v>0.01</v>
      </c>
      <c r="M12" s="71">
        <f t="shared" si="2"/>
        <v>454.6275</v>
      </c>
      <c r="N12" s="70"/>
      <c r="O12" s="130">
        <v>0</v>
      </c>
      <c r="P12" s="71">
        <f t="shared" si="3"/>
        <v>0</v>
      </c>
      <c r="Q12" s="66"/>
      <c r="R12" s="72">
        <f t="shared" si="4"/>
        <v>1.8500000000000003E-2</v>
      </c>
      <c r="S12" s="70"/>
      <c r="T12" s="130">
        <v>1.8500000000000003E-2</v>
      </c>
      <c r="U12" s="71">
        <f t="shared" si="0"/>
        <v>841.06087500000012</v>
      </c>
      <c r="V12" s="73"/>
    </row>
    <row r="13" spans="2:23" s="74" customFormat="1" ht="12" x14ac:dyDescent="0.2">
      <c r="B13" s="68"/>
      <c r="C13" s="69" t="s">
        <v>54</v>
      </c>
      <c r="D13" s="126" t="s">
        <v>127</v>
      </c>
      <c r="E13" s="126" t="s">
        <v>37</v>
      </c>
      <c r="F13" s="126" t="s">
        <v>81</v>
      </c>
      <c r="G13" s="127">
        <v>1301.3800000000001</v>
      </c>
      <c r="H13" s="70"/>
      <c r="I13" s="130">
        <v>8.5000000000000006E-3</v>
      </c>
      <c r="J13" s="71">
        <f t="shared" si="1"/>
        <v>11.061730000000003</v>
      </c>
      <c r="K13" s="70"/>
      <c r="L13" s="130">
        <v>0.01</v>
      </c>
      <c r="M13" s="71">
        <f t="shared" si="2"/>
        <v>13.013800000000002</v>
      </c>
      <c r="N13" s="70"/>
      <c r="O13" s="130">
        <v>0</v>
      </c>
      <c r="P13" s="71">
        <f t="shared" si="3"/>
        <v>0</v>
      </c>
      <c r="Q13" s="66"/>
      <c r="R13" s="72">
        <f t="shared" si="4"/>
        <v>1.8500000000000003E-2</v>
      </c>
      <c r="S13" s="70"/>
      <c r="T13" s="130">
        <v>1.8500000000000003E-2</v>
      </c>
      <c r="U13" s="71">
        <f t="shared" si="0"/>
        <v>24.075530000000004</v>
      </c>
      <c r="V13" s="73"/>
    </row>
    <row r="14" spans="2:23" s="74" customFormat="1" ht="12" x14ac:dyDescent="0.2">
      <c r="B14" s="68"/>
      <c r="C14" s="69" t="s">
        <v>53</v>
      </c>
      <c r="D14" s="126" t="s">
        <v>128</v>
      </c>
      <c r="E14" s="126" t="s">
        <v>37</v>
      </c>
      <c r="F14" s="126" t="s">
        <v>81</v>
      </c>
      <c r="G14" s="127">
        <v>2299.27</v>
      </c>
      <c r="H14" s="70"/>
      <c r="I14" s="130">
        <v>8.5000000000000006E-3</v>
      </c>
      <c r="J14" s="71">
        <f t="shared" si="1"/>
        <v>19.543795000000003</v>
      </c>
      <c r="K14" s="70"/>
      <c r="L14" s="130">
        <v>7.4999999999999997E-3</v>
      </c>
      <c r="M14" s="71">
        <f t="shared" si="2"/>
        <v>17.244524999999999</v>
      </c>
      <c r="N14" s="70"/>
      <c r="O14" s="130">
        <v>0</v>
      </c>
      <c r="P14" s="71">
        <f t="shared" si="3"/>
        <v>0</v>
      </c>
      <c r="Q14" s="66"/>
      <c r="R14" s="72">
        <f t="shared" si="4"/>
        <v>1.6E-2</v>
      </c>
      <c r="S14" s="70"/>
      <c r="T14" s="130">
        <v>1.6E-2</v>
      </c>
      <c r="U14" s="71">
        <f t="shared" si="0"/>
        <v>36.788319999999999</v>
      </c>
      <c r="V14" s="73"/>
    </row>
    <row r="15" spans="2:23" s="74" customFormat="1" ht="12" x14ac:dyDescent="0.2">
      <c r="B15" s="68"/>
      <c r="C15" s="69" t="s">
        <v>105</v>
      </c>
      <c r="D15" s="126" t="s">
        <v>129</v>
      </c>
      <c r="E15" s="126" t="s">
        <v>37</v>
      </c>
      <c r="F15" s="126" t="s">
        <v>81</v>
      </c>
      <c r="G15" s="127">
        <v>18991.21</v>
      </c>
      <c r="H15" s="70"/>
      <c r="I15" s="130">
        <v>6.7000000000000002E-3</v>
      </c>
      <c r="J15" s="71">
        <f t="shared" si="1"/>
        <v>127.241107</v>
      </c>
      <c r="K15" s="70"/>
      <c r="L15" s="130">
        <v>0.01</v>
      </c>
      <c r="M15" s="71">
        <f t="shared" si="2"/>
        <v>189.91209999999998</v>
      </c>
      <c r="N15" s="70"/>
      <c r="O15" s="130">
        <v>0</v>
      </c>
      <c r="P15" s="71">
        <f t="shared" si="3"/>
        <v>0</v>
      </c>
      <c r="Q15" s="66"/>
      <c r="R15" s="72">
        <f t="shared" si="4"/>
        <v>1.67E-2</v>
      </c>
      <c r="S15" s="70"/>
      <c r="T15" s="130">
        <v>1.67E-2</v>
      </c>
      <c r="U15" s="71">
        <f t="shared" si="0"/>
        <v>317.15320699999995</v>
      </c>
      <c r="V15" s="73"/>
    </row>
    <row r="16" spans="2:23" s="74" customFormat="1" ht="12" x14ac:dyDescent="0.2">
      <c r="B16" s="68"/>
      <c r="C16" s="69" t="s">
        <v>50</v>
      </c>
      <c r="D16" s="126" t="s">
        <v>130</v>
      </c>
      <c r="E16" s="126" t="s">
        <v>37</v>
      </c>
      <c r="F16" s="126" t="s">
        <v>81</v>
      </c>
      <c r="G16" s="127">
        <v>918</v>
      </c>
      <c r="H16" s="70"/>
      <c r="I16" s="130">
        <v>8.6999999999999994E-3</v>
      </c>
      <c r="J16" s="71">
        <f t="shared" si="1"/>
        <v>7.9865999999999993</v>
      </c>
      <c r="K16" s="70"/>
      <c r="L16" s="130">
        <v>7.4999999999999997E-3</v>
      </c>
      <c r="M16" s="71">
        <f t="shared" si="2"/>
        <v>6.8849999999999998</v>
      </c>
      <c r="N16" s="70"/>
      <c r="O16" s="130">
        <v>0</v>
      </c>
      <c r="P16" s="71">
        <f t="shared" si="3"/>
        <v>0</v>
      </c>
      <c r="Q16" s="66"/>
      <c r="R16" s="72">
        <f t="shared" si="4"/>
        <v>1.6199999999999999E-2</v>
      </c>
      <c r="S16" s="70"/>
      <c r="T16" s="130">
        <v>1.6199999999999999E-2</v>
      </c>
      <c r="U16" s="71">
        <f t="shared" si="0"/>
        <v>14.871599999999999</v>
      </c>
      <c r="V16" s="73"/>
    </row>
    <row r="17" spans="2:28" s="74" customFormat="1" ht="12" x14ac:dyDescent="0.2">
      <c r="B17" s="68"/>
      <c r="C17" s="69" t="s">
        <v>105</v>
      </c>
      <c r="D17" s="126" t="s">
        <v>131</v>
      </c>
      <c r="E17" s="126" t="s">
        <v>37</v>
      </c>
      <c r="F17" s="126" t="s">
        <v>81</v>
      </c>
      <c r="G17" s="127">
        <v>15216.27</v>
      </c>
      <c r="H17" s="70"/>
      <c r="I17" s="130">
        <v>7.7000000000000002E-3</v>
      </c>
      <c r="J17" s="71">
        <f t="shared" ref="J17:J18" si="5">G17*I17</f>
        <v>117.16527900000001</v>
      </c>
      <c r="K17" s="70"/>
      <c r="L17" s="130">
        <v>7.4999999999999997E-3</v>
      </c>
      <c r="M17" s="71">
        <f t="shared" ref="M17:M18" si="6">G17*L17</f>
        <v>114.12202499999999</v>
      </c>
      <c r="N17" s="70"/>
      <c r="O17" s="130">
        <v>0</v>
      </c>
      <c r="P17" s="71">
        <f t="shared" ref="P17:P18" si="7">G17*O17</f>
        <v>0</v>
      </c>
      <c r="Q17" s="66"/>
      <c r="R17" s="72">
        <f t="shared" ref="R17:R18" si="8">I17+L17+O17</f>
        <v>1.52E-2</v>
      </c>
      <c r="S17" s="70"/>
      <c r="T17" s="130">
        <v>1.52E-2</v>
      </c>
      <c r="U17" s="71">
        <f t="shared" ref="U17:U18" si="9">G17*T17</f>
        <v>231.28730400000001</v>
      </c>
      <c r="V17" s="73"/>
    </row>
    <row r="18" spans="2:28" s="55" customFormat="1" ht="12" x14ac:dyDescent="0.2">
      <c r="B18" s="61"/>
      <c r="C18" s="69" t="s">
        <v>55</v>
      </c>
      <c r="D18" s="126" t="s">
        <v>132</v>
      </c>
      <c r="E18" s="126" t="s">
        <v>37</v>
      </c>
      <c r="F18" s="126" t="s">
        <v>81</v>
      </c>
      <c r="G18" s="127">
        <v>19790.88</v>
      </c>
      <c r="H18" s="64"/>
      <c r="I18" s="130">
        <v>8.0000000000000002E-3</v>
      </c>
      <c r="J18" s="71">
        <f t="shared" si="5"/>
        <v>158.32704000000001</v>
      </c>
      <c r="K18" s="70"/>
      <c r="L18" s="130">
        <v>0.01</v>
      </c>
      <c r="M18" s="71">
        <f t="shared" si="6"/>
        <v>197.90880000000001</v>
      </c>
      <c r="N18" s="70"/>
      <c r="O18" s="130">
        <v>0</v>
      </c>
      <c r="P18" s="71">
        <f t="shared" si="7"/>
        <v>0</v>
      </c>
      <c r="Q18" s="66"/>
      <c r="R18" s="72">
        <f t="shared" si="8"/>
        <v>1.8000000000000002E-2</v>
      </c>
      <c r="S18" s="70"/>
      <c r="T18" s="130">
        <v>1.8000000000000002E-2</v>
      </c>
      <c r="U18" s="71">
        <f t="shared" si="9"/>
        <v>356.23584000000005</v>
      </c>
      <c r="V18" s="67"/>
    </row>
    <row r="19" spans="2:28" s="74" customFormat="1" ht="12" x14ac:dyDescent="0.2">
      <c r="B19" s="68"/>
      <c r="C19" s="69" t="s">
        <v>54</v>
      </c>
      <c r="D19" s="126" t="s">
        <v>133</v>
      </c>
      <c r="E19" s="126" t="s">
        <v>37</v>
      </c>
      <c r="F19" s="126" t="s">
        <v>81</v>
      </c>
      <c r="G19" s="127">
        <v>109048.98</v>
      </c>
      <c r="H19" s="70"/>
      <c r="I19" s="130">
        <v>8.199999999999999E-3</v>
      </c>
      <c r="J19" s="71">
        <f t="shared" ref="J19:J65" si="10">G19*I19</f>
        <v>894.20163599999989</v>
      </c>
      <c r="K19" s="70"/>
      <c r="L19" s="130">
        <v>0.01</v>
      </c>
      <c r="M19" s="71">
        <f t="shared" si="2"/>
        <v>1090.4898000000001</v>
      </c>
      <c r="N19" s="70"/>
      <c r="O19" s="130">
        <v>0</v>
      </c>
      <c r="P19" s="71">
        <f t="shared" si="3"/>
        <v>0</v>
      </c>
      <c r="Q19" s="66"/>
      <c r="R19" s="72">
        <f t="shared" si="4"/>
        <v>1.8200000000000001E-2</v>
      </c>
      <c r="S19" s="70"/>
      <c r="T19" s="130">
        <v>1.8200000000000001E-2</v>
      </c>
      <c r="U19" s="71">
        <f t="shared" ref="U19:U65" si="11">G19*T19</f>
        <v>1984.6914360000001</v>
      </c>
      <c r="V19" s="60"/>
      <c r="X19" s="75"/>
      <c r="Y19" s="76"/>
      <c r="Z19" s="77"/>
      <c r="AA19" s="76"/>
      <c r="AB19" s="78"/>
    </row>
    <row r="20" spans="2:28" s="74" customFormat="1" ht="12" x14ac:dyDescent="0.2">
      <c r="B20" s="68"/>
      <c r="C20" s="69" t="s">
        <v>106</v>
      </c>
      <c r="D20" s="126" t="s">
        <v>134</v>
      </c>
      <c r="E20" s="126" t="s">
        <v>37</v>
      </c>
      <c r="F20" s="126" t="s">
        <v>81</v>
      </c>
      <c r="G20" s="127">
        <v>25714.15</v>
      </c>
      <c r="H20" s="70"/>
      <c r="I20" s="130">
        <v>0.01</v>
      </c>
      <c r="J20" s="71">
        <f t="shared" si="10"/>
        <v>257.14150000000001</v>
      </c>
      <c r="K20" s="70"/>
      <c r="L20" s="130">
        <v>0.01</v>
      </c>
      <c r="M20" s="71">
        <f t="shared" si="2"/>
        <v>257.14150000000001</v>
      </c>
      <c r="N20" s="70"/>
      <c r="O20" s="130">
        <v>0</v>
      </c>
      <c r="P20" s="71">
        <f t="shared" si="3"/>
        <v>0</v>
      </c>
      <c r="Q20" s="66"/>
      <c r="R20" s="72">
        <f t="shared" si="4"/>
        <v>0.02</v>
      </c>
      <c r="S20" s="70"/>
      <c r="T20" s="130">
        <v>0.02</v>
      </c>
      <c r="U20" s="71">
        <f t="shared" si="11"/>
        <v>514.28300000000002</v>
      </c>
      <c r="V20" s="60"/>
      <c r="X20" s="79"/>
      <c r="Y20" s="80"/>
      <c r="Z20" s="77"/>
      <c r="AA20" s="80"/>
      <c r="AB20" s="78"/>
    </row>
    <row r="21" spans="2:28" s="74" customFormat="1" ht="12" x14ac:dyDescent="0.2">
      <c r="B21" s="68"/>
      <c r="C21" s="69" t="s">
        <v>51</v>
      </c>
      <c r="D21" s="126" t="s">
        <v>135</v>
      </c>
      <c r="E21" s="126" t="s">
        <v>37</v>
      </c>
      <c r="F21" s="126" t="s">
        <v>81</v>
      </c>
      <c r="G21" s="127">
        <v>1879854.8</v>
      </c>
      <c r="H21" s="70"/>
      <c r="I21" s="130">
        <v>0</v>
      </c>
      <c r="J21" s="71">
        <f t="shared" si="10"/>
        <v>0</v>
      </c>
      <c r="K21" s="70"/>
      <c r="L21" s="130">
        <v>0</v>
      </c>
      <c r="M21" s="71">
        <f t="shared" si="2"/>
        <v>0</v>
      </c>
      <c r="N21" s="70"/>
      <c r="O21" s="130">
        <v>0</v>
      </c>
      <c r="P21" s="71">
        <f t="shared" si="3"/>
        <v>0</v>
      </c>
      <c r="Q21" s="66"/>
      <c r="R21" s="72">
        <f t="shared" si="4"/>
        <v>0</v>
      </c>
      <c r="S21" s="70"/>
      <c r="T21" s="130">
        <v>0</v>
      </c>
      <c r="U21" s="71">
        <f t="shared" si="11"/>
        <v>0</v>
      </c>
      <c r="V21" s="60"/>
      <c r="X21" s="79"/>
      <c r="Y21" s="80"/>
      <c r="Z21" s="77"/>
      <c r="AA21" s="80"/>
      <c r="AB21" s="78"/>
    </row>
    <row r="22" spans="2:28" s="74" customFormat="1" ht="12" x14ac:dyDescent="0.2">
      <c r="B22" s="68"/>
      <c r="C22" s="69" t="s">
        <v>107</v>
      </c>
      <c r="D22" s="126" t="s">
        <v>136</v>
      </c>
      <c r="E22" s="126" t="s">
        <v>37</v>
      </c>
      <c r="F22" s="126" t="s">
        <v>81</v>
      </c>
      <c r="G22" s="127">
        <v>62454.61</v>
      </c>
      <c r="H22" s="70"/>
      <c r="I22" s="130">
        <v>8.3999999999999995E-3</v>
      </c>
      <c r="J22" s="71">
        <f t="shared" si="10"/>
        <v>524.61872399999993</v>
      </c>
      <c r="K22" s="70"/>
      <c r="L22" s="130">
        <v>0.01</v>
      </c>
      <c r="M22" s="71">
        <f t="shared" si="2"/>
        <v>624.54610000000002</v>
      </c>
      <c r="N22" s="70"/>
      <c r="O22" s="130">
        <v>0</v>
      </c>
      <c r="P22" s="71">
        <f t="shared" si="3"/>
        <v>0</v>
      </c>
      <c r="Q22" s="66"/>
      <c r="R22" s="72">
        <f t="shared" si="4"/>
        <v>1.84E-2</v>
      </c>
      <c r="S22" s="70"/>
      <c r="T22" s="130">
        <v>1.84E-2</v>
      </c>
      <c r="U22" s="71">
        <f t="shared" si="11"/>
        <v>1149.164824</v>
      </c>
      <c r="V22" s="60"/>
      <c r="X22" s="79"/>
      <c r="Y22" s="80"/>
      <c r="Z22" s="77"/>
      <c r="AA22" s="80"/>
      <c r="AB22" s="78"/>
    </row>
    <row r="23" spans="2:28" s="74" customFormat="1" ht="12" x14ac:dyDescent="0.2">
      <c r="B23" s="68"/>
      <c r="C23" s="69" t="s">
        <v>108</v>
      </c>
      <c r="D23" s="126" t="s">
        <v>137</v>
      </c>
      <c r="E23" s="126" t="s">
        <v>37</v>
      </c>
      <c r="F23" s="126" t="s">
        <v>81</v>
      </c>
      <c r="G23" s="127">
        <v>17884.550000000003</v>
      </c>
      <c r="H23" s="70"/>
      <c r="I23" s="130">
        <v>9.1999999999999998E-3</v>
      </c>
      <c r="J23" s="71">
        <f t="shared" si="10"/>
        <v>164.53786000000002</v>
      </c>
      <c r="K23" s="70"/>
      <c r="L23" s="130">
        <v>0.01</v>
      </c>
      <c r="M23" s="71">
        <f t="shared" si="2"/>
        <v>178.84550000000004</v>
      </c>
      <c r="N23" s="70"/>
      <c r="O23" s="130">
        <v>0</v>
      </c>
      <c r="P23" s="71">
        <f t="shared" si="3"/>
        <v>0</v>
      </c>
      <c r="Q23" s="66"/>
      <c r="R23" s="72">
        <f t="shared" si="4"/>
        <v>1.9200000000000002E-2</v>
      </c>
      <c r="S23" s="70"/>
      <c r="T23" s="130">
        <v>1.9200000000000002E-2</v>
      </c>
      <c r="U23" s="71">
        <f t="shared" si="11"/>
        <v>343.3833600000001</v>
      </c>
      <c r="V23" s="60"/>
      <c r="X23" s="79"/>
      <c r="Y23" s="80"/>
      <c r="Z23" s="77"/>
      <c r="AA23" s="80"/>
      <c r="AB23" s="78"/>
    </row>
    <row r="24" spans="2:28" s="74" customFormat="1" ht="12" x14ac:dyDescent="0.2">
      <c r="B24" s="68"/>
      <c r="C24" s="69" t="s">
        <v>62</v>
      </c>
      <c r="D24" s="126" t="s">
        <v>138</v>
      </c>
      <c r="E24" s="126" t="s">
        <v>37</v>
      </c>
      <c r="F24" s="126" t="s">
        <v>81</v>
      </c>
      <c r="G24" s="127">
        <v>11393.68</v>
      </c>
      <c r="H24" s="70"/>
      <c r="I24" s="130">
        <v>6.7000000000000002E-3</v>
      </c>
      <c r="J24" s="71">
        <f t="shared" si="10"/>
        <v>76.33765600000001</v>
      </c>
      <c r="K24" s="70"/>
      <c r="L24" s="130">
        <v>0.01</v>
      </c>
      <c r="M24" s="71">
        <f t="shared" si="2"/>
        <v>113.93680000000001</v>
      </c>
      <c r="N24" s="70"/>
      <c r="O24" s="130">
        <v>0</v>
      </c>
      <c r="P24" s="71">
        <f t="shared" si="3"/>
        <v>0</v>
      </c>
      <c r="Q24" s="66"/>
      <c r="R24" s="72">
        <f t="shared" si="4"/>
        <v>1.67E-2</v>
      </c>
      <c r="S24" s="70"/>
      <c r="T24" s="130">
        <v>1.67E-2</v>
      </c>
      <c r="U24" s="71">
        <f t="shared" si="11"/>
        <v>190.27445599999999</v>
      </c>
      <c r="V24" s="60"/>
      <c r="X24" s="75"/>
      <c r="Y24" s="76"/>
      <c r="Z24" s="77"/>
      <c r="AA24" s="76"/>
      <c r="AB24" s="78"/>
    </row>
    <row r="25" spans="2:28" s="74" customFormat="1" ht="12" x14ac:dyDescent="0.2">
      <c r="B25" s="68"/>
      <c r="C25" s="69" t="s">
        <v>109</v>
      </c>
      <c r="D25" s="126" t="s">
        <v>139</v>
      </c>
      <c r="E25" s="126" t="s">
        <v>37</v>
      </c>
      <c r="F25" s="126" t="s">
        <v>81</v>
      </c>
      <c r="G25" s="127">
        <v>16682.52</v>
      </c>
      <c r="H25" s="70"/>
      <c r="I25" s="130">
        <v>6.8000000000000005E-3</v>
      </c>
      <c r="J25" s="71">
        <f t="shared" si="10"/>
        <v>113.44113600000001</v>
      </c>
      <c r="K25" s="70"/>
      <c r="L25" s="130">
        <v>0.01</v>
      </c>
      <c r="M25" s="71">
        <f t="shared" si="2"/>
        <v>166.8252</v>
      </c>
      <c r="N25" s="70"/>
      <c r="O25" s="130">
        <v>0</v>
      </c>
      <c r="P25" s="71">
        <f t="shared" si="3"/>
        <v>0</v>
      </c>
      <c r="Q25" s="66"/>
      <c r="R25" s="72">
        <f t="shared" si="4"/>
        <v>1.6800000000000002E-2</v>
      </c>
      <c r="S25" s="70"/>
      <c r="T25" s="130">
        <v>1.6800000000000002E-2</v>
      </c>
      <c r="U25" s="71">
        <f t="shared" si="11"/>
        <v>280.26633600000002</v>
      </c>
      <c r="V25" s="60"/>
      <c r="X25" s="79"/>
      <c r="Y25" s="80"/>
      <c r="Z25" s="77"/>
      <c r="AA25" s="80"/>
      <c r="AB25" s="78"/>
    </row>
    <row r="26" spans="2:28" s="74" customFormat="1" ht="12" x14ac:dyDescent="0.2">
      <c r="B26" s="68"/>
      <c r="C26" s="69" t="s">
        <v>110</v>
      </c>
      <c r="D26" s="126" t="s">
        <v>140</v>
      </c>
      <c r="E26" s="126" t="s">
        <v>37</v>
      </c>
      <c r="F26" s="126" t="s">
        <v>81</v>
      </c>
      <c r="G26" s="127">
        <v>15447.36</v>
      </c>
      <c r="H26" s="70"/>
      <c r="I26" s="130">
        <v>6.5000000000000006E-3</v>
      </c>
      <c r="J26" s="71">
        <f t="shared" ref="J26:J43" si="12">G26*I26</f>
        <v>100.40784000000001</v>
      </c>
      <c r="K26" s="70"/>
      <c r="L26" s="130">
        <v>0.01</v>
      </c>
      <c r="M26" s="71">
        <f t="shared" ref="M26:M43" si="13">G26*L26</f>
        <v>154.4736</v>
      </c>
      <c r="N26" s="70"/>
      <c r="O26" s="130">
        <v>0</v>
      </c>
      <c r="P26" s="71">
        <f t="shared" ref="P26:P43" si="14">G26*O26</f>
        <v>0</v>
      </c>
      <c r="Q26" s="66"/>
      <c r="R26" s="72">
        <f t="shared" ref="R26:R43" si="15">I26+L26+O26</f>
        <v>1.6500000000000001E-2</v>
      </c>
      <c r="S26" s="70"/>
      <c r="T26" s="130">
        <v>1.6500000000000001E-2</v>
      </c>
      <c r="U26" s="71">
        <f t="shared" ref="U26:U43" si="16">G26*T26</f>
        <v>254.88144000000003</v>
      </c>
      <c r="V26" s="60"/>
      <c r="X26" s="81"/>
      <c r="Y26" s="82"/>
      <c r="Z26" s="77"/>
      <c r="AA26" s="82"/>
      <c r="AB26" s="78"/>
    </row>
    <row r="27" spans="2:28" s="74" customFormat="1" ht="12" x14ac:dyDescent="0.2">
      <c r="B27" s="68"/>
      <c r="C27" s="69" t="s">
        <v>53</v>
      </c>
      <c r="D27" s="126" t="s">
        <v>141</v>
      </c>
      <c r="E27" s="126" t="s">
        <v>37</v>
      </c>
      <c r="F27" s="126" t="s">
        <v>81</v>
      </c>
      <c r="G27" s="127">
        <v>121032.86</v>
      </c>
      <c r="H27" s="70"/>
      <c r="I27" s="130">
        <v>8.1000000000000013E-3</v>
      </c>
      <c r="J27" s="71">
        <f t="shared" si="12"/>
        <v>980.36616600000013</v>
      </c>
      <c r="K27" s="70"/>
      <c r="L27" s="130">
        <v>0.01</v>
      </c>
      <c r="M27" s="71">
        <f t="shared" si="13"/>
        <v>1210.3286000000001</v>
      </c>
      <c r="N27" s="70"/>
      <c r="O27" s="130">
        <v>0</v>
      </c>
      <c r="P27" s="71">
        <f t="shared" si="14"/>
        <v>0</v>
      </c>
      <c r="Q27" s="66"/>
      <c r="R27" s="72">
        <f t="shared" si="15"/>
        <v>1.8100000000000002E-2</v>
      </c>
      <c r="S27" s="70"/>
      <c r="T27" s="130">
        <v>1.8100000000000002E-2</v>
      </c>
      <c r="U27" s="71">
        <f t="shared" si="16"/>
        <v>2190.6947660000001</v>
      </c>
      <c r="V27" s="60"/>
      <c r="X27" s="81"/>
      <c r="Y27" s="82"/>
      <c r="Z27" s="77"/>
      <c r="AA27" s="82"/>
      <c r="AB27" s="78"/>
    </row>
    <row r="28" spans="2:28" s="74" customFormat="1" ht="12" x14ac:dyDescent="0.2">
      <c r="B28" s="68"/>
      <c r="C28" s="69" t="s">
        <v>111</v>
      </c>
      <c r="D28" s="126" t="s">
        <v>142</v>
      </c>
      <c r="E28" s="126" t="s">
        <v>37</v>
      </c>
      <c r="F28" s="126" t="s">
        <v>81</v>
      </c>
      <c r="G28" s="127">
        <v>6660.96</v>
      </c>
      <c r="H28" s="70"/>
      <c r="I28" s="130">
        <v>1.1699999999999999E-2</v>
      </c>
      <c r="J28" s="71">
        <f t="shared" si="12"/>
        <v>77.93323199999999</v>
      </c>
      <c r="K28" s="70"/>
      <c r="L28" s="130">
        <v>0.01</v>
      </c>
      <c r="M28" s="71">
        <f t="shared" si="13"/>
        <v>66.6096</v>
      </c>
      <c r="N28" s="70"/>
      <c r="O28" s="130">
        <v>0</v>
      </c>
      <c r="P28" s="71">
        <f t="shared" si="14"/>
        <v>0</v>
      </c>
      <c r="Q28" s="66"/>
      <c r="R28" s="72">
        <f t="shared" si="15"/>
        <v>2.1699999999999997E-2</v>
      </c>
      <c r="S28" s="70"/>
      <c r="T28" s="130">
        <v>2.1699999999999997E-2</v>
      </c>
      <c r="U28" s="71">
        <f t="shared" si="16"/>
        <v>144.54283199999998</v>
      </c>
      <c r="V28" s="60"/>
      <c r="X28" s="81"/>
      <c r="Y28" s="82"/>
      <c r="Z28" s="77"/>
      <c r="AA28" s="82"/>
      <c r="AB28" s="78"/>
    </row>
    <row r="29" spans="2:28" s="74" customFormat="1" ht="12" x14ac:dyDescent="0.2">
      <c r="B29" s="68"/>
      <c r="C29" s="69" t="s">
        <v>112</v>
      </c>
      <c r="D29" s="126" t="s">
        <v>143</v>
      </c>
      <c r="E29" s="126" t="s">
        <v>37</v>
      </c>
      <c r="F29" s="126" t="s">
        <v>81</v>
      </c>
      <c r="G29" s="127">
        <v>18129.079999999998</v>
      </c>
      <c r="H29" s="70"/>
      <c r="I29" s="130">
        <v>9.5999999999999992E-3</v>
      </c>
      <c r="J29" s="71">
        <f t="shared" si="12"/>
        <v>174.03916799999996</v>
      </c>
      <c r="K29" s="70"/>
      <c r="L29" s="130">
        <v>7.4999999999999997E-3</v>
      </c>
      <c r="M29" s="71">
        <f t="shared" si="13"/>
        <v>135.96809999999999</v>
      </c>
      <c r="N29" s="70"/>
      <c r="O29" s="130">
        <v>0</v>
      </c>
      <c r="P29" s="71">
        <f t="shared" si="14"/>
        <v>0</v>
      </c>
      <c r="Q29" s="66"/>
      <c r="R29" s="72">
        <f t="shared" si="15"/>
        <v>1.7099999999999997E-2</v>
      </c>
      <c r="S29" s="70"/>
      <c r="T29" s="130">
        <v>1.7099999999999997E-2</v>
      </c>
      <c r="U29" s="71">
        <f t="shared" si="16"/>
        <v>310.0072679999999</v>
      </c>
      <c r="V29" s="60"/>
      <c r="X29" s="81"/>
      <c r="Y29" s="82"/>
      <c r="Z29" s="77"/>
      <c r="AA29" s="82"/>
      <c r="AB29" s="78"/>
    </row>
    <row r="30" spans="2:28" s="74" customFormat="1" ht="12" x14ac:dyDescent="0.2">
      <c r="B30" s="68"/>
      <c r="C30" s="69" t="s">
        <v>113</v>
      </c>
      <c r="D30" s="126" t="s">
        <v>144</v>
      </c>
      <c r="E30" s="126" t="s">
        <v>37</v>
      </c>
      <c r="F30" s="126" t="s">
        <v>81</v>
      </c>
      <c r="G30" s="127">
        <v>16408.09</v>
      </c>
      <c r="H30" s="70"/>
      <c r="I30" s="130">
        <v>6.3E-3</v>
      </c>
      <c r="J30" s="71">
        <f t="shared" si="12"/>
        <v>103.37096700000001</v>
      </c>
      <c r="K30" s="70"/>
      <c r="L30" s="130">
        <v>0.01</v>
      </c>
      <c r="M30" s="71">
        <f t="shared" si="13"/>
        <v>164.08090000000001</v>
      </c>
      <c r="N30" s="70"/>
      <c r="O30" s="130">
        <v>0</v>
      </c>
      <c r="P30" s="71">
        <f t="shared" si="14"/>
        <v>0</v>
      </c>
      <c r="Q30" s="66"/>
      <c r="R30" s="72">
        <f t="shared" si="15"/>
        <v>1.6300000000000002E-2</v>
      </c>
      <c r="S30" s="70"/>
      <c r="T30" s="130">
        <v>1.6300000000000002E-2</v>
      </c>
      <c r="U30" s="71">
        <f t="shared" si="16"/>
        <v>267.45186700000005</v>
      </c>
      <c r="V30" s="60"/>
      <c r="X30" s="81"/>
      <c r="Y30" s="82"/>
      <c r="Z30" s="77"/>
      <c r="AA30" s="82"/>
      <c r="AB30" s="78"/>
    </row>
    <row r="31" spans="2:28" s="74" customFormat="1" ht="12" x14ac:dyDescent="0.2">
      <c r="B31" s="68"/>
      <c r="C31" s="69" t="s">
        <v>63</v>
      </c>
      <c r="D31" s="126" t="s">
        <v>145</v>
      </c>
      <c r="E31" s="126" t="s">
        <v>37</v>
      </c>
      <c r="F31" s="126" t="s">
        <v>81</v>
      </c>
      <c r="G31" s="127">
        <v>60745.100000000006</v>
      </c>
      <c r="H31" s="70"/>
      <c r="I31" s="130">
        <v>5.1000000000000004E-3</v>
      </c>
      <c r="J31" s="71">
        <f t="shared" si="12"/>
        <v>309.80001000000004</v>
      </c>
      <c r="K31" s="70"/>
      <c r="L31" s="130">
        <v>0.01</v>
      </c>
      <c r="M31" s="71">
        <f t="shared" si="13"/>
        <v>607.45100000000002</v>
      </c>
      <c r="N31" s="70"/>
      <c r="O31" s="130">
        <v>0</v>
      </c>
      <c r="P31" s="71">
        <f t="shared" si="14"/>
        <v>0</v>
      </c>
      <c r="Q31" s="66"/>
      <c r="R31" s="72">
        <f t="shared" si="15"/>
        <v>1.5100000000000001E-2</v>
      </c>
      <c r="S31" s="70"/>
      <c r="T31" s="130">
        <v>1.5100000000000001E-2</v>
      </c>
      <c r="U31" s="71">
        <f t="shared" si="16"/>
        <v>917.25101000000018</v>
      </c>
      <c r="V31" s="60"/>
      <c r="X31" s="81"/>
      <c r="Y31" s="82"/>
      <c r="Z31" s="77"/>
      <c r="AA31" s="82"/>
      <c r="AB31" s="78"/>
    </row>
    <row r="32" spans="2:28" s="74" customFormat="1" ht="12" x14ac:dyDescent="0.2">
      <c r="B32" s="68"/>
      <c r="C32" s="69" t="s">
        <v>52</v>
      </c>
      <c r="D32" s="126" t="s">
        <v>146</v>
      </c>
      <c r="E32" s="126" t="s">
        <v>37</v>
      </c>
      <c r="F32" s="126" t="s">
        <v>81</v>
      </c>
      <c r="G32" s="127">
        <v>2709.04</v>
      </c>
      <c r="H32" s="70"/>
      <c r="I32" s="130">
        <v>6.7000000000000002E-3</v>
      </c>
      <c r="J32" s="71">
        <f t="shared" si="12"/>
        <v>18.150568</v>
      </c>
      <c r="K32" s="70"/>
      <c r="L32" s="130">
        <v>0.01</v>
      </c>
      <c r="M32" s="71">
        <f t="shared" si="13"/>
        <v>27.090399999999999</v>
      </c>
      <c r="N32" s="70"/>
      <c r="O32" s="130">
        <v>0</v>
      </c>
      <c r="P32" s="71">
        <f t="shared" si="14"/>
        <v>0</v>
      </c>
      <c r="Q32" s="66"/>
      <c r="R32" s="72">
        <f t="shared" si="15"/>
        <v>1.67E-2</v>
      </c>
      <c r="S32" s="70"/>
      <c r="T32" s="130">
        <v>1.67E-2</v>
      </c>
      <c r="U32" s="71">
        <f t="shared" si="16"/>
        <v>45.240967999999995</v>
      </c>
      <c r="V32" s="60"/>
      <c r="X32" s="81"/>
      <c r="Y32" s="82"/>
      <c r="Z32" s="77"/>
      <c r="AA32" s="82"/>
      <c r="AB32" s="78"/>
    </row>
    <row r="33" spans="2:28" s="74" customFormat="1" ht="12" x14ac:dyDescent="0.2">
      <c r="B33" s="68"/>
      <c r="C33" s="69" t="s">
        <v>114</v>
      </c>
      <c r="D33" s="126" t="s">
        <v>147</v>
      </c>
      <c r="E33" s="126" t="s">
        <v>37</v>
      </c>
      <c r="F33" s="126" t="s">
        <v>81</v>
      </c>
      <c r="G33" s="127">
        <v>59730.8</v>
      </c>
      <c r="H33" s="70"/>
      <c r="I33" s="130">
        <v>1.01E-2</v>
      </c>
      <c r="J33" s="71">
        <f t="shared" si="12"/>
        <v>603.28107999999997</v>
      </c>
      <c r="K33" s="70"/>
      <c r="L33" s="130">
        <v>0.01</v>
      </c>
      <c r="M33" s="71">
        <f t="shared" si="13"/>
        <v>597.30799999999999</v>
      </c>
      <c r="N33" s="70"/>
      <c r="O33" s="130">
        <v>0</v>
      </c>
      <c r="P33" s="71">
        <f t="shared" si="14"/>
        <v>0</v>
      </c>
      <c r="Q33" s="66"/>
      <c r="R33" s="72">
        <f t="shared" si="15"/>
        <v>2.01E-2</v>
      </c>
      <c r="S33" s="70"/>
      <c r="T33" s="130">
        <v>2.01E-2</v>
      </c>
      <c r="U33" s="71">
        <f t="shared" si="16"/>
        <v>1200.58908</v>
      </c>
      <c r="V33" s="60"/>
      <c r="X33" s="81"/>
      <c r="Y33" s="82"/>
      <c r="Z33" s="77"/>
      <c r="AA33" s="82"/>
      <c r="AB33" s="78"/>
    </row>
    <row r="34" spans="2:28" s="74" customFormat="1" ht="12" x14ac:dyDescent="0.2">
      <c r="B34" s="68"/>
      <c r="C34" s="69" t="s">
        <v>115</v>
      </c>
      <c r="D34" s="126" t="s">
        <v>148</v>
      </c>
      <c r="E34" s="126" t="s">
        <v>37</v>
      </c>
      <c r="F34" s="126" t="s">
        <v>81</v>
      </c>
      <c r="G34" s="127">
        <v>34774.03</v>
      </c>
      <c r="H34" s="70"/>
      <c r="I34" s="130">
        <v>0.01</v>
      </c>
      <c r="J34" s="71">
        <f t="shared" si="12"/>
        <v>347.74029999999999</v>
      </c>
      <c r="K34" s="70"/>
      <c r="L34" s="130">
        <v>7.4999999999999997E-3</v>
      </c>
      <c r="M34" s="71">
        <f t="shared" si="13"/>
        <v>260.80522500000001</v>
      </c>
      <c r="N34" s="70"/>
      <c r="O34" s="130">
        <v>0</v>
      </c>
      <c r="P34" s="71">
        <f t="shared" si="14"/>
        <v>0</v>
      </c>
      <c r="Q34" s="66"/>
      <c r="R34" s="72">
        <f t="shared" si="15"/>
        <v>1.7500000000000002E-2</v>
      </c>
      <c r="S34" s="70"/>
      <c r="T34" s="130">
        <v>1.7500000000000002E-2</v>
      </c>
      <c r="U34" s="71">
        <f t="shared" si="16"/>
        <v>608.545525</v>
      </c>
      <c r="V34" s="60"/>
      <c r="X34" s="81"/>
      <c r="Y34" s="82"/>
      <c r="Z34" s="77"/>
      <c r="AA34" s="82"/>
      <c r="AB34" s="78"/>
    </row>
    <row r="35" spans="2:28" s="74" customFormat="1" ht="12" x14ac:dyDescent="0.2">
      <c r="B35" s="68"/>
      <c r="C35" s="69" t="s">
        <v>55</v>
      </c>
      <c r="D35" s="126" t="s">
        <v>149</v>
      </c>
      <c r="E35" s="126" t="s">
        <v>37</v>
      </c>
      <c r="F35" s="126" t="s">
        <v>81</v>
      </c>
      <c r="G35" s="127">
        <v>9137.76</v>
      </c>
      <c r="H35" s="70"/>
      <c r="I35" s="130">
        <v>8.5000000000000006E-3</v>
      </c>
      <c r="J35" s="71">
        <f t="shared" si="12"/>
        <v>77.670960000000008</v>
      </c>
      <c r="K35" s="70"/>
      <c r="L35" s="130">
        <v>0.01</v>
      </c>
      <c r="M35" s="71">
        <f t="shared" si="13"/>
        <v>91.377600000000001</v>
      </c>
      <c r="N35" s="70"/>
      <c r="O35" s="130">
        <v>0</v>
      </c>
      <c r="P35" s="71">
        <f t="shared" si="14"/>
        <v>0</v>
      </c>
      <c r="Q35" s="66"/>
      <c r="R35" s="72">
        <f t="shared" si="15"/>
        <v>1.8500000000000003E-2</v>
      </c>
      <c r="S35" s="70"/>
      <c r="T35" s="130">
        <v>1.8500000000000003E-2</v>
      </c>
      <c r="U35" s="71">
        <f t="shared" si="16"/>
        <v>169.04856000000004</v>
      </c>
      <c r="V35" s="60"/>
      <c r="X35" s="81"/>
      <c r="Y35" s="82"/>
      <c r="Z35" s="77"/>
      <c r="AA35" s="82"/>
      <c r="AB35" s="78"/>
    </row>
    <row r="36" spans="2:28" s="74" customFormat="1" ht="12" x14ac:dyDescent="0.2">
      <c r="B36" s="68"/>
      <c r="C36" s="69" t="s">
        <v>54</v>
      </c>
      <c r="D36" s="126" t="s">
        <v>150</v>
      </c>
      <c r="E36" s="126" t="s">
        <v>37</v>
      </c>
      <c r="F36" s="126" t="s">
        <v>81</v>
      </c>
      <c r="G36" s="127">
        <v>9000.7099999999991</v>
      </c>
      <c r="H36" s="70"/>
      <c r="I36" s="130">
        <v>8.1000000000000013E-3</v>
      </c>
      <c r="J36" s="71">
        <f t="shared" si="12"/>
        <v>72.905751000000009</v>
      </c>
      <c r="K36" s="70"/>
      <c r="L36" s="130">
        <v>7.4999999999999997E-3</v>
      </c>
      <c r="M36" s="71">
        <f t="shared" si="13"/>
        <v>67.505324999999985</v>
      </c>
      <c r="N36" s="70"/>
      <c r="O36" s="130">
        <v>0</v>
      </c>
      <c r="P36" s="71">
        <f t="shared" si="14"/>
        <v>0</v>
      </c>
      <c r="Q36" s="66"/>
      <c r="R36" s="72">
        <f t="shared" si="15"/>
        <v>1.5600000000000001E-2</v>
      </c>
      <c r="S36" s="70"/>
      <c r="T36" s="130">
        <v>1.5600000000000001E-2</v>
      </c>
      <c r="U36" s="71">
        <f t="shared" si="16"/>
        <v>140.41107600000001</v>
      </c>
      <c r="V36" s="60"/>
      <c r="X36" s="81"/>
      <c r="Y36" s="82"/>
      <c r="Z36" s="77"/>
      <c r="AA36" s="82"/>
      <c r="AB36" s="78"/>
    </row>
    <row r="37" spans="2:28" s="74" customFormat="1" ht="12" x14ac:dyDescent="0.2">
      <c r="B37" s="68"/>
      <c r="C37" s="69" t="s">
        <v>53</v>
      </c>
      <c r="D37" s="126" t="s">
        <v>151</v>
      </c>
      <c r="E37" s="126" t="s">
        <v>37</v>
      </c>
      <c r="F37" s="126" t="s">
        <v>81</v>
      </c>
      <c r="G37" s="127">
        <v>34110.639999999999</v>
      </c>
      <c r="H37" s="70"/>
      <c r="I37" s="130">
        <v>7.8000000000000005E-3</v>
      </c>
      <c r="J37" s="71">
        <f t="shared" si="12"/>
        <v>266.06299200000001</v>
      </c>
      <c r="K37" s="70"/>
      <c r="L37" s="130">
        <v>0.01</v>
      </c>
      <c r="M37" s="71">
        <f t="shared" si="13"/>
        <v>341.10640000000001</v>
      </c>
      <c r="N37" s="70"/>
      <c r="O37" s="130">
        <v>0</v>
      </c>
      <c r="P37" s="71">
        <f t="shared" si="14"/>
        <v>0</v>
      </c>
      <c r="Q37" s="66"/>
      <c r="R37" s="72">
        <f t="shared" si="15"/>
        <v>1.78E-2</v>
      </c>
      <c r="S37" s="70"/>
      <c r="T37" s="130">
        <v>1.78E-2</v>
      </c>
      <c r="U37" s="71">
        <f t="shared" si="16"/>
        <v>607.16939200000002</v>
      </c>
      <c r="V37" s="60"/>
      <c r="X37" s="81"/>
      <c r="Y37" s="82"/>
      <c r="Z37" s="77"/>
      <c r="AA37" s="82"/>
      <c r="AB37" s="78"/>
    </row>
    <row r="38" spans="2:28" s="74" customFormat="1" ht="12" x14ac:dyDescent="0.2">
      <c r="B38" s="68"/>
      <c r="C38" s="69" t="s">
        <v>58</v>
      </c>
      <c r="D38" s="126" t="s">
        <v>152</v>
      </c>
      <c r="E38" s="126" t="s">
        <v>37</v>
      </c>
      <c r="F38" s="126" t="s">
        <v>81</v>
      </c>
      <c r="G38" s="127">
        <v>12179.99</v>
      </c>
      <c r="H38" s="70"/>
      <c r="I38" s="130">
        <v>8.5000000000000006E-3</v>
      </c>
      <c r="J38" s="71">
        <f t="shared" si="12"/>
        <v>103.529915</v>
      </c>
      <c r="K38" s="70"/>
      <c r="L38" s="130">
        <v>7.4999999999999997E-3</v>
      </c>
      <c r="M38" s="71">
        <f t="shared" si="13"/>
        <v>91.349924999999999</v>
      </c>
      <c r="N38" s="70"/>
      <c r="O38" s="130">
        <v>0</v>
      </c>
      <c r="P38" s="71">
        <f t="shared" si="14"/>
        <v>0</v>
      </c>
      <c r="Q38" s="66"/>
      <c r="R38" s="72">
        <f t="shared" si="15"/>
        <v>1.6E-2</v>
      </c>
      <c r="S38" s="70"/>
      <c r="T38" s="130">
        <v>1.6E-2</v>
      </c>
      <c r="U38" s="71">
        <f t="shared" si="16"/>
        <v>194.87984</v>
      </c>
      <c r="V38" s="60"/>
      <c r="X38" s="81"/>
      <c r="Y38" s="82"/>
      <c r="Z38" s="77"/>
      <c r="AA38" s="82"/>
      <c r="AB38" s="78"/>
    </row>
    <row r="39" spans="2:28" s="74" customFormat="1" ht="12" x14ac:dyDescent="0.2">
      <c r="B39" s="68"/>
      <c r="C39" s="69" t="s">
        <v>57</v>
      </c>
      <c r="D39" s="126" t="s">
        <v>153</v>
      </c>
      <c r="E39" s="126" t="s">
        <v>37</v>
      </c>
      <c r="F39" s="126" t="s">
        <v>81</v>
      </c>
      <c r="G39" s="127">
        <v>206214.45</v>
      </c>
      <c r="H39" s="70"/>
      <c r="I39" s="130">
        <v>3.9000000000000003E-3</v>
      </c>
      <c r="J39" s="71">
        <f t="shared" si="12"/>
        <v>804.23635500000012</v>
      </c>
      <c r="K39" s="70"/>
      <c r="L39" s="130">
        <v>0.01</v>
      </c>
      <c r="M39" s="71">
        <f t="shared" si="13"/>
        <v>2062.1445000000003</v>
      </c>
      <c r="N39" s="70"/>
      <c r="O39" s="130">
        <v>0</v>
      </c>
      <c r="P39" s="71">
        <f t="shared" si="14"/>
        <v>0</v>
      </c>
      <c r="Q39" s="66"/>
      <c r="R39" s="72">
        <f t="shared" si="15"/>
        <v>1.3900000000000001E-2</v>
      </c>
      <c r="S39" s="70"/>
      <c r="T39" s="130">
        <v>1.3900000000000001E-2</v>
      </c>
      <c r="U39" s="71">
        <f t="shared" si="16"/>
        <v>2866.3808550000003</v>
      </c>
      <c r="V39" s="60"/>
      <c r="X39" s="81"/>
      <c r="Y39" s="82"/>
      <c r="Z39" s="77"/>
      <c r="AA39" s="82"/>
      <c r="AB39" s="78"/>
    </row>
    <row r="40" spans="2:28" s="74" customFormat="1" ht="12" x14ac:dyDescent="0.2">
      <c r="B40" s="68"/>
      <c r="C40" s="69" t="s">
        <v>58</v>
      </c>
      <c r="D40" s="126" t="s">
        <v>154</v>
      </c>
      <c r="E40" s="126" t="s">
        <v>37</v>
      </c>
      <c r="F40" s="126" t="s">
        <v>81</v>
      </c>
      <c r="G40" s="127">
        <v>12977.8</v>
      </c>
      <c r="H40" s="70"/>
      <c r="I40" s="130">
        <v>8.3999999999999995E-3</v>
      </c>
      <c r="J40" s="71">
        <f t="shared" si="12"/>
        <v>109.01351999999999</v>
      </c>
      <c r="K40" s="70"/>
      <c r="L40" s="130">
        <v>0.01</v>
      </c>
      <c r="M40" s="71">
        <f t="shared" si="13"/>
        <v>129.77799999999999</v>
      </c>
      <c r="N40" s="70"/>
      <c r="O40" s="130">
        <v>0</v>
      </c>
      <c r="P40" s="71">
        <f t="shared" si="14"/>
        <v>0</v>
      </c>
      <c r="Q40" s="66"/>
      <c r="R40" s="72">
        <f t="shared" si="15"/>
        <v>1.84E-2</v>
      </c>
      <c r="S40" s="70"/>
      <c r="T40" s="130">
        <v>1.84E-2</v>
      </c>
      <c r="U40" s="71">
        <f t="shared" si="16"/>
        <v>238.79151999999999</v>
      </c>
      <c r="V40" s="60"/>
      <c r="X40" s="81"/>
      <c r="Y40" s="82"/>
      <c r="Z40" s="77"/>
      <c r="AA40" s="82"/>
      <c r="AB40" s="78"/>
    </row>
    <row r="41" spans="2:28" s="74" customFormat="1" ht="12" x14ac:dyDescent="0.2">
      <c r="B41" s="68"/>
      <c r="C41" s="69" t="s">
        <v>56</v>
      </c>
      <c r="D41" s="126" t="s">
        <v>155</v>
      </c>
      <c r="E41" s="126" t="s">
        <v>37</v>
      </c>
      <c r="F41" s="126" t="s">
        <v>81</v>
      </c>
      <c r="G41" s="127">
        <v>136738.84</v>
      </c>
      <c r="H41" s="70"/>
      <c r="I41" s="130">
        <v>1.0500000000000001E-2</v>
      </c>
      <c r="J41" s="71">
        <f t="shared" si="12"/>
        <v>1435.75782</v>
      </c>
      <c r="K41" s="70"/>
      <c r="L41" s="130">
        <v>7.4999999999999997E-3</v>
      </c>
      <c r="M41" s="71">
        <f t="shared" si="13"/>
        <v>1025.5412999999999</v>
      </c>
      <c r="N41" s="70"/>
      <c r="O41" s="130">
        <v>0</v>
      </c>
      <c r="P41" s="71">
        <f t="shared" si="14"/>
        <v>0</v>
      </c>
      <c r="Q41" s="66"/>
      <c r="R41" s="72">
        <f t="shared" si="15"/>
        <v>1.8000000000000002E-2</v>
      </c>
      <c r="S41" s="70"/>
      <c r="T41" s="130">
        <v>1.8000000000000002E-2</v>
      </c>
      <c r="U41" s="71">
        <f t="shared" si="16"/>
        <v>2461.2991200000001</v>
      </c>
      <c r="V41" s="60"/>
      <c r="X41" s="81"/>
      <c r="Y41" s="82"/>
      <c r="Z41" s="77"/>
      <c r="AA41" s="82"/>
      <c r="AB41" s="78"/>
    </row>
    <row r="42" spans="2:28" s="74" customFormat="1" ht="12" x14ac:dyDescent="0.2">
      <c r="B42" s="68"/>
      <c r="C42" s="69" t="s">
        <v>49</v>
      </c>
      <c r="D42" s="126" t="s">
        <v>156</v>
      </c>
      <c r="E42" s="126" t="s">
        <v>37</v>
      </c>
      <c r="F42" s="126" t="s">
        <v>81</v>
      </c>
      <c r="G42" s="127">
        <v>25149.730000000003</v>
      </c>
      <c r="H42" s="70"/>
      <c r="I42" s="130">
        <v>8.8000000000000005E-3</v>
      </c>
      <c r="J42" s="71">
        <f t="shared" si="12"/>
        <v>221.31762400000005</v>
      </c>
      <c r="K42" s="70"/>
      <c r="L42" s="130">
        <v>7.4999999999999997E-3</v>
      </c>
      <c r="M42" s="71">
        <f t="shared" si="13"/>
        <v>188.62297500000003</v>
      </c>
      <c r="N42" s="70"/>
      <c r="O42" s="130">
        <v>0</v>
      </c>
      <c r="P42" s="71">
        <f t="shared" si="14"/>
        <v>0</v>
      </c>
      <c r="Q42" s="66"/>
      <c r="R42" s="72">
        <f t="shared" si="15"/>
        <v>1.6300000000000002E-2</v>
      </c>
      <c r="S42" s="70"/>
      <c r="T42" s="130">
        <v>1.6300000000000002E-2</v>
      </c>
      <c r="U42" s="71">
        <f t="shared" si="16"/>
        <v>409.94059900000008</v>
      </c>
      <c r="V42" s="60"/>
      <c r="X42" s="81"/>
      <c r="Y42" s="82"/>
      <c r="Z42" s="77"/>
      <c r="AA42" s="82"/>
      <c r="AB42" s="78"/>
    </row>
    <row r="43" spans="2:28" s="74" customFormat="1" ht="12" x14ac:dyDescent="0.2">
      <c r="B43" s="68"/>
      <c r="C43" s="164" t="s">
        <v>116</v>
      </c>
      <c r="D43" s="165" t="s">
        <v>157</v>
      </c>
      <c r="E43" s="165" t="s">
        <v>37</v>
      </c>
      <c r="F43" s="165" t="s">
        <v>81</v>
      </c>
      <c r="G43" s="127">
        <v>45367.399999999994</v>
      </c>
      <c r="H43" s="70"/>
      <c r="I43" s="166">
        <v>5.1999999999999998E-3</v>
      </c>
      <c r="J43" s="71">
        <f t="shared" si="12"/>
        <v>235.91047999999995</v>
      </c>
      <c r="K43" s="70"/>
      <c r="L43" s="166">
        <v>0.01</v>
      </c>
      <c r="M43" s="71">
        <f t="shared" si="13"/>
        <v>453.67399999999998</v>
      </c>
      <c r="N43" s="70"/>
      <c r="O43" s="166">
        <v>0</v>
      </c>
      <c r="P43" s="71">
        <f t="shared" si="14"/>
        <v>0</v>
      </c>
      <c r="Q43" s="66"/>
      <c r="R43" s="72">
        <f t="shared" si="15"/>
        <v>1.52E-2</v>
      </c>
      <c r="S43" s="70"/>
      <c r="T43" s="166">
        <v>1.52E-2</v>
      </c>
      <c r="U43" s="71">
        <f t="shared" si="16"/>
        <v>689.58447999999987</v>
      </c>
      <c r="V43" s="60"/>
      <c r="X43" s="81"/>
      <c r="Y43" s="82"/>
      <c r="Z43" s="77"/>
      <c r="AA43" s="82"/>
      <c r="AB43" s="78"/>
    </row>
    <row r="44" spans="2:28" s="74" customFormat="1" ht="12" x14ac:dyDescent="0.2">
      <c r="B44" s="68"/>
      <c r="C44" s="164" t="s">
        <v>116</v>
      </c>
      <c r="D44" s="165" t="s">
        <v>158</v>
      </c>
      <c r="E44" s="165" t="s">
        <v>37</v>
      </c>
      <c r="F44" s="165" t="s">
        <v>81</v>
      </c>
      <c r="G44" s="127">
        <v>2006.27</v>
      </c>
      <c r="H44" s="70"/>
      <c r="I44" s="166">
        <v>5.5000000000000005E-3</v>
      </c>
      <c r="J44" s="71">
        <f t="shared" si="10"/>
        <v>11.034485000000002</v>
      </c>
      <c r="K44" s="70"/>
      <c r="L44" s="166">
        <v>7.4999999999999997E-3</v>
      </c>
      <c r="M44" s="71">
        <f t="shared" si="2"/>
        <v>15.047025</v>
      </c>
      <c r="N44" s="70"/>
      <c r="O44" s="166">
        <v>0</v>
      </c>
      <c r="P44" s="71">
        <f t="shared" si="3"/>
        <v>0</v>
      </c>
      <c r="Q44" s="66"/>
      <c r="R44" s="72">
        <f t="shared" si="4"/>
        <v>1.3000000000000001E-2</v>
      </c>
      <c r="S44" s="70"/>
      <c r="T44" s="166">
        <v>1.3000000000000001E-2</v>
      </c>
      <c r="U44" s="71">
        <f t="shared" si="11"/>
        <v>26.081510000000002</v>
      </c>
      <c r="V44" s="60"/>
      <c r="X44" s="75"/>
      <c r="Y44" s="76"/>
      <c r="Z44" s="77"/>
      <c r="AA44" s="76"/>
      <c r="AB44" s="78"/>
    </row>
    <row r="45" spans="2:28" s="74" customFormat="1" ht="12" x14ac:dyDescent="0.2">
      <c r="B45" s="68"/>
      <c r="C45" s="69" t="s">
        <v>53</v>
      </c>
      <c r="D45" s="126" t="s">
        <v>159</v>
      </c>
      <c r="E45" s="126" t="s">
        <v>37</v>
      </c>
      <c r="F45" s="126" t="s">
        <v>81</v>
      </c>
      <c r="G45" s="127">
        <v>9180.19</v>
      </c>
      <c r="H45" s="70"/>
      <c r="I45" s="130">
        <v>5.3E-3</v>
      </c>
      <c r="J45" s="71">
        <f t="shared" si="10"/>
        <v>48.655007000000005</v>
      </c>
      <c r="K45" s="70"/>
      <c r="L45" s="130">
        <v>0.01</v>
      </c>
      <c r="M45" s="71">
        <f t="shared" si="2"/>
        <v>91.801900000000003</v>
      </c>
      <c r="N45" s="70"/>
      <c r="O45" s="130">
        <v>0</v>
      </c>
      <c r="P45" s="71">
        <f t="shared" si="3"/>
        <v>0</v>
      </c>
      <c r="Q45" s="66"/>
      <c r="R45" s="72">
        <f t="shared" si="4"/>
        <v>1.5300000000000001E-2</v>
      </c>
      <c r="S45" s="70"/>
      <c r="T45" s="130">
        <v>1.5300000000000001E-2</v>
      </c>
      <c r="U45" s="71">
        <f t="shared" si="11"/>
        <v>140.45690700000003</v>
      </c>
      <c r="V45" s="60"/>
      <c r="X45" s="81"/>
      <c r="Y45" s="82"/>
      <c r="Z45" s="77"/>
      <c r="AA45" s="82"/>
      <c r="AB45" s="78"/>
    </row>
    <row r="46" spans="2:28" s="74" customFormat="1" ht="12" x14ac:dyDescent="0.2">
      <c r="B46" s="68"/>
      <c r="C46" s="69" t="s">
        <v>117</v>
      </c>
      <c r="D46" s="126" t="s">
        <v>160</v>
      </c>
      <c r="E46" s="126" t="s">
        <v>37</v>
      </c>
      <c r="F46" s="126" t="s">
        <v>81</v>
      </c>
      <c r="G46" s="127">
        <v>38983.879999999997</v>
      </c>
      <c r="H46" s="70"/>
      <c r="I46" s="130">
        <v>1.03E-2</v>
      </c>
      <c r="J46" s="71">
        <f t="shared" si="10"/>
        <v>401.53396399999997</v>
      </c>
      <c r="K46" s="70"/>
      <c r="L46" s="130">
        <v>0.01</v>
      </c>
      <c r="M46" s="71">
        <f t="shared" si="2"/>
        <v>389.83879999999999</v>
      </c>
      <c r="N46" s="70"/>
      <c r="O46" s="130">
        <v>0</v>
      </c>
      <c r="P46" s="71">
        <f t="shared" si="3"/>
        <v>0</v>
      </c>
      <c r="Q46" s="66"/>
      <c r="R46" s="72">
        <f t="shared" si="4"/>
        <v>2.0299999999999999E-2</v>
      </c>
      <c r="S46" s="70"/>
      <c r="T46" s="130">
        <v>2.0299999999999999E-2</v>
      </c>
      <c r="U46" s="71">
        <f t="shared" si="11"/>
        <v>791.37276399999985</v>
      </c>
      <c r="V46" s="60"/>
      <c r="X46" s="81"/>
      <c r="Y46" s="82"/>
      <c r="Z46" s="77"/>
      <c r="AA46" s="82"/>
      <c r="AB46" s="78"/>
    </row>
    <row r="47" spans="2:28" s="74" customFormat="1" ht="12" x14ac:dyDescent="0.2">
      <c r="B47" s="68"/>
      <c r="C47" s="144" t="s">
        <v>51</v>
      </c>
      <c r="D47" s="144" t="s">
        <v>161</v>
      </c>
      <c r="E47" s="144" t="s">
        <v>37</v>
      </c>
      <c r="F47" s="144" t="s">
        <v>81</v>
      </c>
      <c r="G47" s="127">
        <v>60481.979999999996</v>
      </c>
      <c r="H47" s="70"/>
      <c r="I47" s="145">
        <v>0</v>
      </c>
      <c r="J47" s="71">
        <f t="shared" si="10"/>
        <v>0</v>
      </c>
      <c r="K47" s="70"/>
      <c r="L47" s="145">
        <v>0</v>
      </c>
      <c r="M47" s="71">
        <f t="shared" si="2"/>
        <v>0</v>
      </c>
      <c r="N47" s="70"/>
      <c r="O47" s="145">
        <v>0</v>
      </c>
      <c r="P47" s="71">
        <f t="shared" si="3"/>
        <v>0</v>
      </c>
      <c r="Q47" s="66"/>
      <c r="R47" s="72">
        <f t="shared" si="4"/>
        <v>0</v>
      </c>
      <c r="S47" s="70"/>
      <c r="T47" s="145">
        <v>0</v>
      </c>
      <c r="U47" s="71">
        <f t="shared" si="11"/>
        <v>0</v>
      </c>
      <c r="V47" s="60"/>
      <c r="X47" s="81"/>
      <c r="Y47" s="82"/>
      <c r="Z47" s="77"/>
      <c r="AA47" s="82"/>
      <c r="AB47" s="78"/>
    </row>
    <row r="48" spans="2:28" s="74" customFormat="1" ht="12" x14ac:dyDescent="0.2">
      <c r="B48" s="68"/>
      <c r="C48" s="69" t="s">
        <v>60</v>
      </c>
      <c r="D48" s="126" t="s">
        <v>162</v>
      </c>
      <c r="E48" s="126" t="s">
        <v>37</v>
      </c>
      <c r="F48" s="126" t="s">
        <v>81</v>
      </c>
      <c r="G48" s="127">
        <v>11331.130000000001</v>
      </c>
      <c r="H48" s="70"/>
      <c r="I48" s="130">
        <v>9.8999999999999991E-3</v>
      </c>
      <c r="J48" s="71">
        <f t="shared" si="10"/>
        <v>112.17818699999999</v>
      </c>
      <c r="K48" s="70"/>
      <c r="L48" s="130">
        <v>0.01</v>
      </c>
      <c r="M48" s="71">
        <f t="shared" si="2"/>
        <v>113.31130000000002</v>
      </c>
      <c r="N48" s="70"/>
      <c r="O48" s="130">
        <v>0</v>
      </c>
      <c r="P48" s="71">
        <f t="shared" si="3"/>
        <v>0</v>
      </c>
      <c r="Q48" s="66"/>
      <c r="R48" s="72">
        <f t="shared" si="4"/>
        <v>1.9900000000000001E-2</v>
      </c>
      <c r="S48" s="70"/>
      <c r="T48" s="130">
        <v>1.9900000000000001E-2</v>
      </c>
      <c r="U48" s="71">
        <f t="shared" si="11"/>
        <v>225.48948700000003</v>
      </c>
      <c r="V48" s="60"/>
      <c r="X48" s="81"/>
      <c r="Y48" s="82"/>
      <c r="Z48" s="77"/>
      <c r="AA48" s="82"/>
      <c r="AB48" s="78"/>
    </row>
    <row r="49" spans="2:28" s="74" customFormat="1" ht="12" x14ac:dyDescent="0.2">
      <c r="B49" s="68"/>
      <c r="C49" s="69" t="s">
        <v>59</v>
      </c>
      <c r="D49" s="126" t="s">
        <v>163</v>
      </c>
      <c r="E49" s="126" t="s">
        <v>37</v>
      </c>
      <c r="F49" s="126" t="s">
        <v>81</v>
      </c>
      <c r="G49" s="127">
        <v>8145.45</v>
      </c>
      <c r="H49" s="70"/>
      <c r="I49" s="130">
        <v>9.300000000000001E-3</v>
      </c>
      <c r="J49" s="71">
        <f t="shared" si="10"/>
        <v>75.752685</v>
      </c>
      <c r="K49" s="70"/>
      <c r="L49" s="130">
        <v>0.01</v>
      </c>
      <c r="M49" s="71">
        <f t="shared" si="2"/>
        <v>81.454499999999996</v>
      </c>
      <c r="N49" s="70"/>
      <c r="O49" s="130">
        <v>0</v>
      </c>
      <c r="P49" s="71">
        <f t="shared" si="3"/>
        <v>0</v>
      </c>
      <c r="Q49" s="66"/>
      <c r="R49" s="72">
        <f t="shared" si="4"/>
        <v>1.9300000000000001E-2</v>
      </c>
      <c r="S49" s="70"/>
      <c r="T49" s="130">
        <v>1.9300000000000001E-2</v>
      </c>
      <c r="U49" s="71">
        <f t="shared" si="11"/>
        <v>157.20718500000001</v>
      </c>
      <c r="V49" s="60"/>
      <c r="X49" s="81"/>
      <c r="Y49" s="82"/>
      <c r="Z49" s="77"/>
      <c r="AA49" s="82"/>
      <c r="AB49" s="78"/>
    </row>
    <row r="50" spans="2:28" s="74" customFormat="1" ht="12" x14ac:dyDescent="0.2">
      <c r="B50" s="68"/>
      <c r="C50" s="69" t="s">
        <v>60</v>
      </c>
      <c r="D50" s="126" t="s">
        <v>164</v>
      </c>
      <c r="E50" s="126" t="s">
        <v>37</v>
      </c>
      <c r="F50" s="126" t="s">
        <v>81</v>
      </c>
      <c r="G50" s="127">
        <v>4577.4500000000007</v>
      </c>
      <c r="H50" s="70"/>
      <c r="I50" s="130">
        <v>1.1599999999999999E-2</v>
      </c>
      <c r="J50" s="71">
        <f t="shared" si="10"/>
        <v>53.098420000000004</v>
      </c>
      <c r="K50" s="70"/>
      <c r="L50" s="130">
        <v>7.4999999999999997E-3</v>
      </c>
      <c r="M50" s="71">
        <f t="shared" si="2"/>
        <v>34.330875000000006</v>
      </c>
      <c r="N50" s="70"/>
      <c r="O50" s="130">
        <v>0</v>
      </c>
      <c r="P50" s="71">
        <f t="shared" si="3"/>
        <v>0</v>
      </c>
      <c r="Q50" s="66"/>
      <c r="R50" s="72">
        <f t="shared" si="4"/>
        <v>1.9099999999999999E-2</v>
      </c>
      <c r="S50" s="70"/>
      <c r="T50" s="130">
        <v>1.9099999999999999E-2</v>
      </c>
      <c r="U50" s="71">
        <f t="shared" si="11"/>
        <v>87.42929500000001</v>
      </c>
      <c r="V50" s="60"/>
      <c r="X50" s="81"/>
      <c r="Y50" s="82"/>
      <c r="Z50" s="77"/>
      <c r="AA50" s="82"/>
      <c r="AB50" s="78"/>
    </row>
    <row r="51" spans="2:28" s="74" customFormat="1" ht="12" x14ac:dyDescent="0.2">
      <c r="B51" s="68"/>
      <c r="C51" s="69" t="s">
        <v>59</v>
      </c>
      <c r="D51" s="126" t="s">
        <v>165</v>
      </c>
      <c r="E51" s="126" t="s">
        <v>37</v>
      </c>
      <c r="F51" s="126" t="s">
        <v>81</v>
      </c>
      <c r="G51" s="127">
        <v>117522.87</v>
      </c>
      <c r="H51" s="70"/>
      <c r="I51" s="130">
        <v>4.4000000000000003E-3</v>
      </c>
      <c r="J51" s="71">
        <f t="shared" si="10"/>
        <v>517.10062800000003</v>
      </c>
      <c r="K51" s="70"/>
      <c r="L51" s="130">
        <v>0.01</v>
      </c>
      <c r="M51" s="71">
        <f t="shared" si="2"/>
        <v>1175.2286999999999</v>
      </c>
      <c r="N51" s="70"/>
      <c r="O51" s="130">
        <v>0</v>
      </c>
      <c r="P51" s="71">
        <f t="shared" si="3"/>
        <v>0</v>
      </c>
      <c r="Q51" s="66"/>
      <c r="R51" s="72">
        <f t="shared" si="4"/>
        <v>1.44E-2</v>
      </c>
      <c r="S51" s="70"/>
      <c r="T51" s="130">
        <v>1.44E-2</v>
      </c>
      <c r="U51" s="71">
        <f t="shared" si="11"/>
        <v>1692.3293279999998</v>
      </c>
      <c r="V51" s="60"/>
      <c r="X51" s="81"/>
      <c r="Y51" s="82"/>
      <c r="Z51" s="77"/>
      <c r="AA51" s="82"/>
      <c r="AB51" s="78"/>
    </row>
    <row r="52" spans="2:28" s="74" customFormat="1" ht="12" x14ac:dyDescent="0.2">
      <c r="B52" s="68"/>
      <c r="C52" s="69" t="s">
        <v>61</v>
      </c>
      <c r="D52" s="126" t="s">
        <v>166</v>
      </c>
      <c r="E52" s="126" t="s">
        <v>37</v>
      </c>
      <c r="F52" s="126" t="s">
        <v>81</v>
      </c>
      <c r="G52" s="127">
        <v>47637.630000000005</v>
      </c>
      <c r="H52" s="70"/>
      <c r="I52" s="130">
        <v>9.0000000000000011E-3</v>
      </c>
      <c r="J52" s="71">
        <f t="shared" si="10"/>
        <v>428.73867000000007</v>
      </c>
      <c r="K52" s="70"/>
      <c r="L52" s="130">
        <v>0.01</v>
      </c>
      <c r="M52" s="71">
        <f t="shared" si="2"/>
        <v>476.37630000000007</v>
      </c>
      <c r="N52" s="70"/>
      <c r="O52" s="130">
        <v>0</v>
      </c>
      <c r="P52" s="71">
        <f t="shared" si="3"/>
        <v>0</v>
      </c>
      <c r="Q52" s="66"/>
      <c r="R52" s="72">
        <f t="shared" si="4"/>
        <v>1.9000000000000003E-2</v>
      </c>
      <c r="S52" s="70"/>
      <c r="T52" s="130">
        <v>1.9000000000000003E-2</v>
      </c>
      <c r="U52" s="71">
        <f t="shared" si="11"/>
        <v>905.1149700000002</v>
      </c>
      <c r="V52" s="60"/>
      <c r="X52" s="81"/>
      <c r="Y52" s="82"/>
      <c r="Z52" s="77"/>
      <c r="AA52" s="82"/>
      <c r="AB52" s="78"/>
    </row>
    <row r="53" spans="2:28" s="74" customFormat="1" ht="12" x14ac:dyDescent="0.2">
      <c r="B53" s="68"/>
      <c r="C53" s="69" t="s">
        <v>61</v>
      </c>
      <c r="D53" s="126" t="s">
        <v>167</v>
      </c>
      <c r="E53" s="126" t="s">
        <v>37</v>
      </c>
      <c r="F53" s="126" t="s">
        <v>81</v>
      </c>
      <c r="G53" s="127">
        <v>22075.86</v>
      </c>
      <c r="H53" s="70"/>
      <c r="I53" s="130">
        <v>9.4999999999999998E-3</v>
      </c>
      <c r="J53" s="71">
        <f t="shared" si="10"/>
        <v>209.72067000000001</v>
      </c>
      <c r="K53" s="70"/>
      <c r="L53" s="130">
        <v>7.4999999999999997E-3</v>
      </c>
      <c r="M53" s="71">
        <f t="shared" si="2"/>
        <v>165.56895</v>
      </c>
      <c r="N53" s="70"/>
      <c r="O53" s="130">
        <v>0</v>
      </c>
      <c r="P53" s="71">
        <f t="shared" si="3"/>
        <v>0</v>
      </c>
      <c r="Q53" s="66"/>
      <c r="R53" s="72">
        <f t="shared" si="4"/>
        <v>1.7000000000000001E-2</v>
      </c>
      <c r="S53" s="70"/>
      <c r="T53" s="130">
        <v>1.7000000000000001E-2</v>
      </c>
      <c r="U53" s="71">
        <f t="shared" si="11"/>
        <v>375.28962000000001</v>
      </c>
      <c r="V53" s="60"/>
      <c r="X53" s="81"/>
      <c r="Y53" s="82"/>
      <c r="Z53" s="77"/>
      <c r="AA53" s="82"/>
      <c r="AB53" s="78"/>
    </row>
    <row r="54" spans="2:28" s="74" customFormat="1" ht="12" x14ac:dyDescent="0.2">
      <c r="B54" s="68"/>
      <c r="C54" s="69" t="s">
        <v>60</v>
      </c>
      <c r="D54" s="126" t="s">
        <v>168</v>
      </c>
      <c r="E54" s="126" t="s">
        <v>37</v>
      </c>
      <c r="F54" s="126" t="s">
        <v>81</v>
      </c>
      <c r="G54" s="127">
        <v>13353.95</v>
      </c>
      <c r="H54" s="70"/>
      <c r="I54" s="130">
        <v>0.01</v>
      </c>
      <c r="J54" s="71">
        <f t="shared" si="10"/>
        <v>133.5395</v>
      </c>
      <c r="K54" s="70"/>
      <c r="L54" s="130">
        <v>0.01</v>
      </c>
      <c r="M54" s="71">
        <f t="shared" si="2"/>
        <v>133.5395</v>
      </c>
      <c r="N54" s="70"/>
      <c r="O54" s="130">
        <v>0</v>
      </c>
      <c r="P54" s="71">
        <f t="shared" si="3"/>
        <v>0</v>
      </c>
      <c r="Q54" s="66"/>
      <c r="R54" s="72">
        <f t="shared" si="4"/>
        <v>0.02</v>
      </c>
      <c r="S54" s="70"/>
      <c r="T54" s="130">
        <v>0.02</v>
      </c>
      <c r="U54" s="71">
        <f t="shared" si="11"/>
        <v>267.07900000000001</v>
      </c>
      <c r="V54" s="60"/>
      <c r="X54" s="81"/>
      <c r="Y54" s="82"/>
      <c r="Z54" s="77"/>
      <c r="AA54" s="82"/>
      <c r="AB54" s="78"/>
    </row>
    <row r="55" spans="2:28" s="74" customFormat="1" ht="12" x14ac:dyDescent="0.2">
      <c r="B55" s="68"/>
      <c r="C55" s="69" t="s">
        <v>55</v>
      </c>
      <c r="D55" s="126" t="s">
        <v>169</v>
      </c>
      <c r="E55" s="126" t="s">
        <v>37</v>
      </c>
      <c r="F55" s="126" t="s">
        <v>81</v>
      </c>
      <c r="G55" s="127">
        <v>4650.07</v>
      </c>
      <c r="H55" s="70"/>
      <c r="I55" s="130">
        <v>5.6000000000000008E-3</v>
      </c>
      <c r="J55" s="71">
        <f t="shared" si="10"/>
        <v>26.040392000000001</v>
      </c>
      <c r="K55" s="70"/>
      <c r="L55" s="130">
        <v>7.4999999999999997E-3</v>
      </c>
      <c r="M55" s="71">
        <f t="shared" si="2"/>
        <v>34.875524999999996</v>
      </c>
      <c r="N55" s="70"/>
      <c r="O55" s="130">
        <v>0</v>
      </c>
      <c r="P55" s="71">
        <f t="shared" si="3"/>
        <v>0</v>
      </c>
      <c r="Q55" s="66"/>
      <c r="R55" s="72">
        <f t="shared" si="4"/>
        <v>1.3100000000000001E-2</v>
      </c>
      <c r="S55" s="70"/>
      <c r="T55" s="130">
        <v>1.3100000000000001E-2</v>
      </c>
      <c r="U55" s="71">
        <f t="shared" si="11"/>
        <v>60.915917</v>
      </c>
      <c r="V55" s="60"/>
    </row>
    <row r="56" spans="2:28" s="74" customFormat="1" ht="12" x14ac:dyDescent="0.2">
      <c r="B56" s="68"/>
      <c r="C56" s="69" t="s">
        <v>55</v>
      </c>
      <c r="D56" s="126" t="s">
        <v>170</v>
      </c>
      <c r="E56" s="126" t="s">
        <v>37</v>
      </c>
      <c r="F56" s="126" t="s">
        <v>81</v>
      </c>
      <c r="G56" s="127">
        <v>460498.54000000004</v>
      </c>
      <c r="H56" s="70"/>
      <c r="I56" s="130">
        <v>3.8E-3</v>
      </c>
      <c r="J56" s="71">
        <f t="shared" si="10"/>
        <v>1749.8944520000002</v>
      </c>
      <c r="K56" s="70"/>
      <c r="L56" s="130">
        <v>0.01</v>
      </c>
      <c r="M56" s="71">
        <f t="shared" si="2"/>
        <v>4604.9854000000005</v>
      </c>
      <c r="N56" s="70"/>
      <c r="O56" s="130">
        <v>0</v>
      </c>
      <c r="P56" s="71">
        <f t="shared" si="3"/>
        <v>0</v>
      </c>
      <c r="Q56" s="66"/>
      <c r="R56" s="72">
        <f t="shared" si="4"/>
        <v>1.38E-2</v>
      </c>
      <c r="S56" s="70"/>
      <c r="T56" s="130">
        <v>1.38E-2</v>
      </c>
      <c r="U56" s="71">
        <f t="shared" si="11"/>
        <v>6354.879852</v>
      </c>
      <c r="V56" s="60"/>
    </row>
    <row r="57" spans="2:28" s="74" customFormat="1" ht="12" x14ac:dyDescent="0.2">
      <c r="B57" s="68"/>
      <c r="C57" s="69" t="s">
        <v>118</v>
      </c>
      <c r="D57" s="126" t="s">
        <v>171</v>
      </c>
      <c r="E57" s="126" t="s">
        <v>37</v>
      </c>
      <c r="F57" s="126" t="s">
        <v>81</v>
      </c>
      <c r="G57" s="127">
        <v>55586.11</v>
      </c>
      <c r="H57" s="70"/>
      <c r="I57" s="130">
        <v>8.8999999999999999E-3</v>
      </c>
      <c r="J57" s="71">
        <f t="shared" si="10"/>
        <v>494.71637900000002</v>
      </c>
      <c r="K57" s="70"/>
      <c r="L57" s="130">
        <v>7.4999999999999997E-3</v>
      </c>
      <c r="M57" s="71">
        <f t="shared" si="2"/>
        <v>416.895825</v>
      </c>
      <c r="N57" s="70"/>
      <c r="O57" s="130">
        <v>0</v>
      </c>
      <c r="P57" s="71">
        <f t="shared" si="3"/>
        <v>0</v>
      </c>
      <c r="Q57" s="66"/>
      <c r="R57" s="72">
        <f t="shared" si="4"/>
        <v>1.6399999999999998E-2</v>
      </c>
      <c r="S57" s="70"/>
      <c r="T57" s="130">
        <v>1.6399999999999998E-2</v>
      </c>
      <c r="U57" s="71">
        <f t="shared" si="11"/>
        <v>911.61220399999991</v>
      </c>
      <c r="V57" s="60"/>
    </row>
    <row r="58" spans="2:28" s="74" customFormat="1" ht="12" x14ac:dyDescent="0.2">
      <c r="B58" s="68"/>
      <c r="C58" s="69" t="s">
        <v>105</v>
      </c>
      <c r="D58" s="126" t="s">
        <v>172</v>
      </c>
      <c r="E58" s="126" t="s">
        <v>37</v>
      </c>
      <c r="F58" s="126" t="s">
        <v>81</v>
      </c>
      <c r="G58" s="127">
        <v>68.64</v>
      </c>
      <c r="H58" s="70"/>
      <c r="I58" s="130">
        <v>9.300000000000001E-3</v>
      </c>
      <c r="J58" s="71">
        <f t="shared" si="10"/>
        <v>0.63835200000000003</v>
      </c>
      <c r="K58" s="70"/>
      <c r="L58" s="130">
        <v>1.2500000000000001E-2</v>
      </c>
      <c r="M58" s="71">
        <f t="shared" si="2"/>
        <v>0.8580000000000001</v>
      </c>
      <c r="N58" s="70"/>
      <c r="O58" s="130">
        <v>0</v>
      </c>
      <c r="P58" s="71">
        <f t="shared" si="3"/>
        <v>0</v>
      </c>
      <c r="Q58" s="66"/>
      <c r="R58" s="72">
        <f t="shared" si="4"/>
        <v>2.18E-2</v>
      </c>
      <c r="S58" s="70"/>
      <c r="T58" s="130">
        <v>2.18E-2</v>
      </c>
      <c r="U58" s="71">
        <f t="shared" si="11"/>
        <v>1.4963519999999999</v>
      </c>
      <c r="V58" s="60"/>
    </row>
    <row r="59" spans="2:28" s="74" customFormat="1" ht="12" x14ac:dyDescent="0.2">
      <c r="B59" s="68"/>
      <c r="C59" s="69" t="s">
        <v>54</v>
      </c>
      <c r="D59" s="126" t="s">
        <v>173</v>
      </c>
      <c r="E59" s="126" t="s">
        <v>37</v>
      </c>
      <c r="F59" s="126" t="s">
        <v>81</v>
      </c>
      <c r="G59" s="127">
        <v>31485.200000000004</v>
      </c>
      <c r="H59" s="70"/>
      <c r="I59" s="130">
        <v>8.5000000000000006E-3</v>
      </c>
      <c r="J59" s="71">
        <f t="shared" si="10"/>
        <v>267.62420000000003</v>
      </c>
      <c r="K59" s="70"/>
      <c r="L59" s="130">
        <v>0.01</v>
      </c>
      <c r="M59" s="71">
        <f t="shared" si="2"/>
        <v>314.85200000000003</v>
      </c>
      <c r="N59" s="70"/>
      <c r="O59" s="130">
        <v>0</v>
      </c>
      <c r="P59" s="71">
        <f t="shared" si="3"/>
        <v>0</v>
      </c>
      <c r="Q59" s="66"/>
      <c r="R59" s="72">
        <f t="shared" si="4"/>
        <v>1.8500000000000003E-2</v>
      </c>
      <c r="S59" s="70"/>
      <c r="T59" s="130">
        <v>1.8500000000000003E-2</v>
      </c>
      <c r="U59" s="71">
        <f t="shared" si="11"/>
        <v>582.47620000000018</v>
      </c>
      <c r="V59" s="60"/>
      <c r="X59" s="81"/>
      <c r="Y59" s="82"/>
      <c r="Z59" s="77"/>
      <c r="AA59" s="82"/>
      <c r="AB59" s="78"/>
    </row>
    <row r="60" spans="2:28" s="74" customFormat="1" ht="12" x14ac:dyDescent="0.2">
      <c r="B60" s="68"/>
      <c r="C60" s="69" t="s">
        <v>50</v>
      </c>
      <c r="D60" s="126" t="s">
        <v>174</v>
      </c>
      <c r="E60" s="126" t="s">
        <v>37</v>
      </c>
      <c r="F60" s="126" t="s">
        <v>81</v>
      </c>
      <c r="G60" s="127">
        <v>3977.65</v>
      </c>
      <c r="H60" s="70"/>
      <c r="I60" s="130">
        <v>1.5E-3</v>
      </c>
      <c r="J60" s="71">
        <f t="shared" si="10"/>
        <v>5.966475</v>
      </c>
      <c r="K60" s="70"/>
      <c r="L60" s="130">
        <v>1.2500000000000001E-2</v>
      </c>
      <c r="M60" s="71">
        <f t="shared" si="2"/>
        <v>49.720625000000005</v>
      </c>
      <c r="N60" s="70"/>
      <c r="O60" s="130">
        <v>0</v>
      </c>
      <c r="P60" s="71">
        <f t="shared" si="3"/>
        <v>0</v>
      </c>
      <c r="Q60" s="66"/>
      <c r="R60" s="72">
        <f t="shared" si="4"/>
        <v>1.4E-2</v>
      </c>
      <c r="S60" s="70"/>
      <c r="T60" s="130">
        <v>1.4E-2</v>
      </c>
      <c r="U60" s="71">
        <f t="shared" si="11"/>
        <v>55.687100000000001</v>
      </c>
      <c r="V60" s="60"/>
      <c r="X60" s="81"/>
      <c r="Y60" s="82"/>
      <c r="Z60" s="77"/>
      <c r="AA60" s="82"/>
      <c r="AB60" s="78"/>
    </row>
    <row r="61" spans="2:28" s="74" customFormat="1" ht="12" x14ac:dyDescent="0.2">
      <c r="B61" s="68"/>
      <c r="C61" s="69" t="s">
        <v>49</v>
      </c>
      <c r="D61" s="126" t="s">
        <v>175</v>
      </c>
      <c r="E61" s="126" t="s">
        <v>37</v>
      </c>
      <c r="F61" s="126" t="s">
        <v>81</v>
      </c>
      <c r="G61" s="127">
        <v>20974.48</v>
      </c>
      <c r="H61" s="70"/>
      <c r="I61" s="130">
        <v>1.6000000000000001E-3</v>
      </c>
      <c r="J61" s="71">
        <f t="shared" si="10"/>
        <v>33.559168</v>
      </c>
      <c r="K61" s="70"/>
      <c r="L61" s="130">
        <v>1.2500000000000001E-2</v>
      </c>
      <c r="M61" s="71">
        <f t="shared" si="2"/>
        <v>262.18099999999998</v>
      </c>
      <c r="N61" s="70"/>
      <c r="O61" s="130">
        <v>0</v>
      </c>
      <c r="P61" s="71">
        <f t="shared" si="3"/>
        <v>0</v>
      </c>
      <c r="Q61" s="66"/>
      <c r="R61" s="72">
        <f t="shared" si="4"/>
        <v>1.4100000000000001E-2</v>
      </c>
      <c r="S61" s="70"/>
      <c r="T61" s="130">
        <v>1.4100000000000001E-2</v>
      </c>
      <c r="U61" s="71">
        <f t="shared" si="11"/>
        <v>295.74016800000004</v>
      </c>
      <c r="V61" s="60"/>
      <c r="X61" s="81"/>
      <c r="Y61" s="82"/>
      <c r="Z61" s="77"/>
      <c r="AA61" s="82"/>
      <c r="AB61" s="78"/>
    </row>
    <row r="62" spans="2:28" s="74" customFormat="1" ht="12" x14ac:dyDescent="0.2">
      <c r="B62" s="68"/>
      <c r="C62" s="69" t="s">
        <v>119</v>
      </c>
      <c r="D62" s="126" t="s">
        <v>176</v>
      </c>
      <c r="E62" s="126" t="s">
        <v>37</v>
      </c>
      <c r="F62" s="126" t="s">
        <v>81</v>
      </c>
      <c r="G62" s="127">
        <v>71977.73</v>
      </c>
      <c r="H62" s="70"/>
      <c r="I62" s="130">
        <v>2.2000000000000001E-3</v>
      </c>
      <c r="J62" s="71">
        <f t="shared" si="10"/>
        <v>158.35100600000001</v>
      </c>
      <c r="K62" s="70"/>
      <c r="L62" s="130">
        <v>0.01</v>
      </c>
      <c r="M62" s="71">
        <f t="shared" si="2"/>
        <v>719.77729999999997</v>
      </c>
      <c r="N62" s="70"/>
      <c r="O62" s="130">
        <v>0</v>
      </c>
      <c r="P62" s="71">
        <f t="shared" si="3"/>
        <v>0</v>
      </c>
      <c r="Q62" s="66"/>
      <c r="R62" s="72">
        <f t="shared" si="4"/>
        <v>1.2200000000000001E-2</v>
      </c>
      <c r="S62" s="70"/>
      <c r="T62" s="130">
        <v>1.2200000000000001E-2</v>
      </c>
      <c r="U62" s="71">
        <f t="shared" si="11"/>
        <v>878.12830599999995</v>
      </c>
      <c r="V62" s="60"/>
      <c r="X62" s="81"/>
      <c r="Y62" s="82"/>
      <c r="Z62" s="77"/>
      <c r="AA62" s="82"/>
      <c r="AB62" s="78"/>
    </row>
    <row r="63" spans="2:28" s="74" customFormat="1" ht="12" x14ac:dyDescent="0.2">
      <c r="B63" s="68"/>
      <c r="C63" s="69" t="s">
        <v>120</v>
      </c>
      <c r="D63" s="126" t="s">
        <v>177</v>
      </c>
      <c r="E63" s="126" t="s">
        <v>37</v>
      </c>
      <c r="F63" s="126" t="s">
        <v>81</v>
      </c>
      <c r="G63" s="127">
        <v>36677.01</v>
      </c>
      <c r="H63" s="70"/>
      <c r="I63" s="130">
        <v>2.3999999999999998E-3</v>
      </c>
      <c r="J63" s="71">
        <f t="shared" si="10"/>
        <v>88.024823999999995</v>
      </c>
      <c r="K63" s="70"/>
      <c r="L63" s="130">
        <v>0.01</v>
      </c>
      <c r="M63" s="71">
        <f t="shared" si="2"/>
        <v>366.77010000000001</v>
      </c>
      <c r="N63" s="70"/>
      <c r="O63" s="130">
        <v>0</v>
      </c>
      <c r="P63" s="71">
        <f t="shared" si="3"/>
        <v>0</v>
      </c>
      <c r="Q63" s="66"/>
      <c r="R63" s="72">
        <f t="shared" si="4"/>
        <v>1.24E-2</v>
      </c>
      <c r="S63" s="70"/>
      <c r="T63" s="130">
        <v>1.24E-2</v>
      </c>
      <c r="U63" s="71">
        <f t="shared" si="11"/>
        <v>454.79492400000004</v>
      </c>
      <c r="V63" s="60"/>
      <c r="X63" s="81"/>
      <c r="Y63" s="82"/>
      <c r="Z63" s="77"/>
      <c r="AA63" s="82"/>
      <c r="AB63" s="78"/>
    </row>
    <row r="64" spans="2:28" s="74" customFormat="1" ht="12" x14ac:dyDescent="0.2">
      <c r="B64" s="68"/>
      <c r="C64" s="69" t="s">
        <v>49</v>
      </c>
      <c r="D64" s="126" t="s">
        <v>178</v>
      </c>
      <c r="E64" s="126" t="s">
        <v>37</v>
      </c>
      <c r="F64" s="126" t="s">
        <v>81</v>
      </c>
      <c r="G64" s="127">
        <v>143088.44999999998</v>
      </c>
      <c r="H64" s="70"/>
      <c r="I64" s="130">
        <v>3.0000000000000001E-3</v>
      </c>
      <c r="J64" s="71">
        <f t="shared" si="10"/>
        <v>429.26534999999996</v>
      </c>
      <c r="K64" s="70"/>
      <c r="L64" s="130">
        <v>1.2500000000000001E-2</v>
      </c>
      <c r="M64" s="71">
        <f t="shared" si="2"/>
        <v>1788.6056249999999</v>
      </c>
      <c r="N64" s="70"/>
      <c r="O64" s="130">
        <v>0</v>
      </c>
      <c r="P64" s="71">
        <f t="shared" si="3"/>
        <v>0</v>
      </c>
      <c r="Q64" s="66"/>
      <c r="R64" s="72">
        <f t="shared" si="4"/>
        <v>1.55E-2</v>
      </c>
      <c r="S64" s="70"/>
      <c r="T64" s="130">
        <v>1.55E-2</v>
      </c>
      <c r="U64" s="71">
        <f t="shared" si="11"/>
        <v>2217.8709749999998</v>
      </c>
      <c r="V64" s="60"/>
    </row>
    <row r="65" spans="2:22" s="74" customFormat="1" ht="12" x14ac:dyDescent="0.2">
      <c r="B65" s="68"/>
      <c r="C65" s="69" t="s">
        <v>54</v>
      </c>
      <c r="D65" s="126" t="s">
        <v>179</v>
      </c>
      <c r="E65" s="126" t="s">
        <v>37</v>
      </c>
      <c r="F65" s="126" t="s">
        <v>81</v>
      </c>
      <c r="G65" s="127">
        <v>168743.19</v>
      </c>
      <c r="H65" s="70"/>
      <c r="I65" s="130">
        <v>3.4999999999999996E-3</v>
      </c>
      <c r="J65" s="71">
        <f t="shared" si="10"/>
        <v>590.60116499999992</v>
      </c>
      <c r="K65" s="70"/>
      <c r="L65" s="130">
        <v>1.2500000000000001E-2</v>
      </c>
      <c r="M65" s="71">
        <f t="shared" si="2"/>
        <v>2109.2898749999999</v>
      </c>
      <c r="N65" s="70"/>
      <c r="O65" s="130">
        <v>0</v>
      </c>
      <c r="P65" s="71">
        <f t="shared" si="3"/>
        <v>0</v>
      </c>
      <c r="Q65" s="66"/>
      <c r="R65" s="72">
        <f t="shared" si="4"/>
        <v>1.6E-2</v>
      </c>
      <c r="S65" s="70"/>
      <c r="T65" s="130">
        <v>1.6E-2</v>
      </c>
      <c r="U65" s="71">
        <f t="shared" si="11"/>
        <v>2699.89104</v>
      </c>
      <c r="V65" s="60"/>
    </row>
    <row r="66" spans="2:22" s="74" customFormat="1" ht="5.25" customHeight="1" x14ac:dyDescent="0.2">
      <c r="B66" s="68"/>
      <c r="C66" s="69"/>
      <c r="D66" s="69"/>
      <c r="E66" s="69"/>
      <c r="F66" s="69"/>
      <c r="G66" s="70"/>
      <c r="H66" s="58"/>
      <c r="I66" s="129"/>
      <c r="J66" s="71"/>
      <c r="K66" s="58"/>
      <c r="L66" s="130"/>
      <c r="M66" s="71"/>
      <c r="N66" s="70"/>
      <c r="O66" s="130"/>
      <c r="P66" s="71"/>
      <c r="Q66" s="66"/>
      <c r="R66" s="72"/>
      <c r="S66" s="58"/>
      <c r="T66" s="130"/>
      <c r="U66" s="71"/>
      <c r="V66" s="73"/>
    </row>
    <row r="67" spans="2:22" s="74" customFormat="1" thickBot="1" x14ac:dyDescent="0.25">
      <c r="B67" s="56"/>
      <c r="C67" s="69"/>
      <c r="D67" s="69"/>
      <c r="E67" s="69"/>
      <c r="F67" s="69"/>
      <c r="G67" s="139">
        <f>SUM(G7:G65)</f>
        <v>4423184.129999999</v>
      </c>
      <c r="H67" s="84"/>
      <c r="I67" s="85"/>
      <c r="J67" s="86">
        <f>SUM(J7:J66)</f>
        <v>15147.437603000004</v>
      </c>
      <c r="K67" s="87"/>
      <c r="L67" s="85"/>
      <c r="M67" s="86">
        <f>SUM(M7:M66)</f>
        <v>24778.748575000005</v>
      </c>
      <c r="N67" s="88"/>
      <c r="O67" s="85"/>
      <c r="P67" s="86">
        <f>SUM(P7:P66)</f>
        <v>0</v>
      </c>
      <c r="Q67" s="66"/>
      <c r="R67" s="89"/>
      <c r="S67" s="90"/>
      <c r="T67" s="85"/>
      <c r="U67" s="86">
        <f>SUM(U7:U66)</f>
        <v>39926.186177999989</v>
      </c>
      <c r="V67" s="91"/>
    </row>
    <row r="68" spans="2:22" s="47" customFormat="1" ht="5.25" customHeight="1" thickTop="1" x14ac:dyDescent="0.2">
      <c r="B68" s="56"/>
      <c r="C68" s="57"/>
      <c r="D68" s="57"/>
      <c r="E68" s="57"/>
      <c r="F68" s="57"/>
      <c r="G68" s="58"/>
      <c r="H68" s="84"/>
      <c r="I68" s="92"/>
      <c r="J68" s="125"/>
      <c r="K68" s="84"/>
      <c r="L68" s="92"/>
      <c r="M68" s="125"/>
      <c r="N68" s="70"/>
      <c r="O68" s="92"/>
      <c r="P68" s="125"/>
      <c r="Q68" s="66"/>
      <c r="R68" s="93"/>
      <c r="S68" s="84"/>
      <c r="T68" s="92"/>
      <c r="U68" s="125"/>
      <c r="V68" s="60"/>
    </row>
    <row r="69" spans="2:22" s="74" customFormat="1" ht="12" x14ac:dyDescent="0.2">
      <c r="B69" s="68"/>
      <c r="C69" s="57"/>
      <c r="D69" s="57"/>
      <c r="E69" s="57"/>
      <c r="F69" s="57"/>
      <c r="G69" s="94" t="s">
        <v>64</v>
      </c>
      <c r="H69" s="84"/>
      <c r="I69" s="95" t="s">
        <v>65</v>
      </c>
      <c r="J69" s="96">
        <f>J67/G67</f>
        <v>3.4245550621018364E-3</v>
      </c>
      <c r="K69" s="84"/>
      <c r="L69" s="97" t="s">
        <v>66</v>
      </c>
      <c r="M69" s="96">
        <f>M67/G67</f>
        <v>5.6020160695865063E-3</v>
      </c>
      <c r="N69" s="84"/>
      <c r="O69" s="97" t="s">
        <v>67</v>
      </c>
      <c r="P69" s="96">
        <f>P67/G67</f>
        <v>0</v>
      </c>
      <c r="Q69" s="66"/>
      <c r="R69" s="98">
        <f>(J67+M67+P67)/G67</f>
        <v>9.0265711316883431E-3</v>
      </c>
      <c r="S69" s="84"/>
      <c r="T69" s="97" t="s">
        <v>68</v>
      </c>
      <c r="U69" s="96">
        <f>U67/G67</f>
        <v>9.0265711316883379E-3</v>
      </c>
      <c r="V69" s="73"/>
    </row>
    <row r="70" spans="2:22" s="74" customFormat="1" ht="12" customHeight="1" x14ac:dyDescent="0.2">
      <c r="B70" s="68"/>
      <c r="C70" s="57"/>
      <c r="D70" s="57"/>
      <c r="E70" s="57"/>
      <c r="F70" s="57"/>
      <c r="G70" s="94" t="s">
        <v>69</v>
      </c>
      <c r="H70" s="84"/>
      <c r="I70" s="156" t="s">
        <v>70</v>
      </c>
      <c r="J70" s="157"/>
      <c r="K70" s="84"/>
      <c r="L70" s="156" t="s">
        <v>70</v>
      </c>
      <c r="M70" s="158"/>
      <c r="N70" s="84"/>
      <c r="O70" s="156" t="s">
        <v>70</v>
      </c>
      <c r="P70" s="159"/>
      <c r="Q70" s="66"/>
      <c r="R70" s="99" t="s">
        <v>71</v>
      </c>
      <c r="S70" s="84"/>
      <c r="T70" s="156" t="s">
        <v>72</v>
      </c>
      <c r="U70" s="159"/>
      <c r="V70" s="73"/>
    </row>
    <row r="71" spans="2:22" s="74" customFormat="1" ht="12" customHeight="1" x14ac:dyDescent="0.2">
      <c r="B71" s="68"/>
      <c r="C71" s="57"/>
      <c r="D71" s="57"/>
      <c r="E71" s="57"/>
      <c r="F71" s="57"/>
      <c r="G71" s="84"/>
      <c r="H71" s="84"/>
      <c r="I71" s="160" t="s">
        <v>73</v>
      </c>
      <c r="J71" s="161"/>
      <c r="K71" s="84"/>
      <c r="L71" s="160" t="s">
        <v>74</v>
      </c>
      <c r="M71" s="162"/>
      <c r="N71" s="84"/>
      <c r="O71" s="160" t="s">
        <v>75</v>
      </c>
      <c r="P71" s="163"/>
      <c r="Q71" s="66"/>
      <c r="R71" s="100" t="s">
        <v>76</v>
      </c>
      <c r="S71" s="84"/>
      <c r="T71" s="160" t="s">
        <v>77</v>
      </c>
      <c r="U71" s="163"/>
      <c r="V71" s="73"/>
    </row>
    <row r="72" spans="2:22" s="47" customFormat="1" ht="5.25" customHeight="1" x14ac:dyDescent="0.2">
      <c r="B72" s="56"/>
      <c r="C72" s="57"/>
      <c r="D72" s="57"/>
      <c r="E72" s="57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60"/>
    </row>
    <row r="73" spans="2:22" s="74" customFormat="1" ht="3" customHeight="1" x14ac:dyDescent="0.2">
      <c r="B73" s="101"/>
      <c r="C73" s="102" t="s">
        <v>34</v>
      </c>
      <c r="D73" s="103"/>
      <c r="E73" s="102"/>
      <c r="F73" s="103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4"/>
    </row>
    <row r="74" spans="2:22" s="74" customFormat="1" ht="12" x14ac:dyDescent="0.2">
      <c r="C74" s="105" t="s">
        <v>78</v>
      </c>
      <c r="D74" s="105"/>
      <c r="E74" s="105"/>
      <c r="F74" s="105"/>
      <c r="G74" s="106"/>
      <c r="H74" s="106"/>
      <c r="I74" s="106"/>
      <c r="J74" s="106"/>
      <c r="K74" s="106"/>
      <c r="L74" s="106"/>
      <c r="M74" s="107"/>
      <c r="N74" s="106"/>
      <c r="O74" s="106"/>
      <c r="P74" s="107"/>
      <c r="Q74" s="106"/>
      <c r="R74" s="107"/>
      <c r="S74" s="106"/>
      <c r="T74" s="106"/>
      <c r="U74" s="107"/>
      <c r="V74" s="107"/>
    </row>
    <row r="75" spans="2:22" s="74" customFormat="1" ht="12" x14ac:dyDescent="0.2">
      <c r="C75" s="106" t="s">
        <v>79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7"/>
      <c r="N75" s="106"/>
      <c r="O75" s="106"/>
      <c r="P75" s="107"/>
      <c r="Q75" s="106"/>
      <c r="R75" s="107"/>
      <c r="S75" s="106"/>
      <c r="T75" s="106"/>
      <c r="U75" s="107"/>
      <c r="V75" s="107"/>
    </row>
    <row r="76" spans="2:22" ht="13.5" x14ac:dyDescent="0.2">
      <c r="C76" s="108" t="s">
        <v>80</v>
      </c>
      <c r="D76" s="74"/>
      <c r="E76" s="108"/>
      <c r="F76" s="74"/>
      <c r="G76" s="83"/>
      <c r="H76" s="83"/>
      <c r="I76" s="107"/>
      <c r="J76" s="107"/>
      <c r="K76" s="83"/>
      <c r="L76" s="107"/>
      <c r="M76" s="107"/>
      <c r="N76" s="83"/>
      <c r="O76" s="107"/>
      <c r="P76" s="107"/>
      <c r="Q76" s="83"/>
      <c r="R76" s="107"/>
      <c r="S76" s="83"/>
      <c r="T76" s="107"/>
      <c r="U76" s="107"/>
    </row>
    <row r="77" spans="2:22" x14ac:dyDescent="0.2">
      <c r="C77" s="74"/>
      <c r="D77" s="74"/>
      <c r="E77" s="74"/>
      <c r="F77" s="74"/>
      <c r="G77" s="83"/>
      <c r="H77" s="83"/>
      <c r="I77" s="107"/>
      <c r="J77" s="107"/>
      <c r="K77" s="83"/>
      <c r="L77" s="107"/>
      <c r="M77" s="107"/>
      <c r="N77" s="83"/>
      <c r="O77" s="107"/>
      <c r="P77" s="107"/>
      <c r="Q77" s="83"/>
      <c r="R77" s="107"/>
      <c r="S77" s="83"/>
      <c r="T77" s="107"/>
      <c r="U77" s="107"/>
    </row>
    <row r="78" spans="2:22" x14ac:dyDescent="0.2">
      <c r="C78" s="74"/>
      <c r="D78" s="74"/>
      <c r="E78" s="74"/>
      <c r="F78" s="74"/>
      <c r="G78" s="83"/>
      <c r="H78" s="83"/>
      <c r="I78" s="107"/>
      <c r="J78" s="107"/>
      <c r="K78" s="83"/>
      <c r="L78" s="107"/>
      <c r="M78" s="107"/>
      <c r="N78" s="83"/>
      <c r="O78" s="107"/>
      <c r="P78" s="107"/>
      <c r="Q78" s="83"/>
      <c r="R78" s="107"/>
      <c r="S78" s="83"/>
      <c r="T78" s="107"/>
      <c r="U78" s="107"/>
    </row>
  </sheetData>
  <sheetProtection password="CC10" sheet="1" objects="1" scenarios="1" selectLockedCells="1"/>
  <mergeCells count="8">
    <mergeCell ref="I70:J70"/>
    <mergeCell ref="L70:M70"/>
    <mergeCell ref="O70:P70"/>
    <mergeCell ref="T70:U70"/>
    <mergeCell ref="I71:J71"/>
    <mergeCell ref="L71:M71"/>
    <mergeCell ref="O71:P71"/>
    <mergeCell ref="T71:U71"/>
  </mergeCells>
  <phoneticPr fontId="57" type="noConversion"/>
  <pageMargins left="0.25" right="0.25" top="0.75" bottom="0.75" header="0.3" footer="0.3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Demographics</vt:lpstr>
      <vt:lpstr>Summary</vt:lpstr>
      <vt:lpstr>Scenario 4</vt:lpstr>
      <vt:lpstr>Demographics!Print_Area</vt:lpstr>
      <vt:lpstr>'Scenario 4'!Print_Area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Peacock</dc:creator>
  <cp:lastModifiedBy>Jacob Peacock</cp:lastModifiedBy>
  <cp:lastPrinted>2012-08-01T21:14:39Z</cp:lastPrinted>
  <dcterms:created xsi:type="dcterms:W3CDTF">2012-06-06T18:38:33Z</dcterms:created>
  <dcterms:modified xsi:type="dcterms:W3CDTF">2012-08-16T12:56:00Z</dcterms:modified>
</cp:coreProperties>
</file>